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94" activeTab="1"/>
  </bookViews>
  <sheets>
    <sheet name="一般公共预算总收入预算明细表" sheetId="1" r:id="rId1"/>
    <sheet name="一般公共预算支出明细表" sheetId="2" r:id="rId2"/>
    <sheet name="2020年县级一般公共预算支出平衡表" sheetId="3" r:id="rId3"/>
    <sheet name="2020年县级一般公共预算政府经济分类支出预算表" sheetId="4" r:id="rId4"/>
    <sheet name="政府性基金预算收支 " sheetId="5" r:id="rId5"/>
    <sheet name="国有资本经营预算收支" sheetId="6" r:id="rId6"/>
    <sheet name="社会保险基金预算收支" sheetId="7" r:id="rId7"/>
    <sheet name="政府采购预算" sheetId="8" r:id="rId8"/>
    <sheet name="政府购买服务预算" sheetId="9" r:id="rId9"/>
    <sheet name="“三公经费”预算表" sheetId="10" r:id="rId10"/>
  </sheets>
  <definedNames>
    <definedName name="_xlnm.Print_Area" localSheetId="9">'“三公经费”预算表'!$A$1:$C$12</definedName>
    <definedName name="_xlnm.Print_Area" localSheetId="3">'2020年县级一般公共预算政府经济分类支出预算表'!$A$2:$E$39</definedName>
    <definedName name="_xlnm.Print_Area" localSheetId="2">'2020年县级一般公共预算支出平衡表'!$A$1:$E$20</definedName>
    <definedName name="_xlnm.Print_Area" localSheetId="1">'一般公共预算支出明细表'!$A$1:$N$466</definedName>
    <definedName name="_xlnm.Print_Area" localSheetId="0">'一般公共预算总收入预算明细表'!$A$2:$B$63</definedName>
    <definedName name="_xlnm.Print_Area" localSheetId="7">'政府采购预算'!$A$1:$V$158</definedName>
    <definedName name="_xlnm.Print_Area" localSheetId="8">'政府购买服务预算'!$A$4:$H$58</definedName>
    <definedName name="_xlnm.Print_Area" localSheetId="4">'政府性基金预算收支 '!$A$1:$F$25</definedName>
    <definedName name="_xlnm.Print_Titles" localSheetId="1">'一般公共预算支出明细表'!$1:$7</definedName>
    <definedName name="_xlnm.Print_Titles" localSheetId="0">'一般公共预算总收入预算明细表'!$2:$5</definedName>
    <definedName name="_xlnm.Print_Titles" localSheetId="7">'政府采购预算'!$1:$8</definedName>
    <definedName name="_xlnm.Print_Titles" localSheetId="8">'政府购买服务预算'!$1:$6</definedName>
    <definedName name="_xlnm.Print_Titles" localSheetId="4">'政府性基金预算收支 '!$1:$4</definedName>
    <definedName name="地区名称">#REF!</definedName>
  </definedNames>
  <calcPr fullCalcOnLoad="1"/>
</workbook>
</file>

<file path=xl/sharedStrings.xml><?xml version="1.0" encoding="utf-8"?>
<sst xmlns="http://schemas.openxmlformats.org/spreadsheetml/2006/main" count="1603" uniqueCount="984">
  <si>
    <t>表1：</t>
  </si>
  <si>
    <t>2020年县级一般公共预算总收入预算明细表（草案）</t>
  </si>
  <si>
    <t xml:space="preserve">                                          </t>
  </si>
  <si>
    <t>单位：万元</t>
  </si>
  <si>
    <t>项目</t>
  </si>
  <si>
    <t>预算数</t>
  </si>
  <si>
    <t>县级总财力</t>
  </si>
  <si>
    <t>一、2020年县级地方财政收入预算</t>
  </si>
  <si>
    <t xml:space="preserve">   （一）税收收入</t>
  </si>
  <si>
    <t xml:space="preserve">     1.增值税</t>
  </si>
  <si>
    <t xml:space="preserve">     2.企业所得税</t>
  </si>
  <si>
    <t xml:space="preserve">     3.个人所得税</t>
  </si>
  <si>
    <t xml:space="preserve">     4.资源税</t>
  </si>
  <si>
    <t xml:space="preserve">     5.城市维护建设税</t>
  </si>
  <si>
    <t xml:space="preserve">     6.房产税</t>
  </si>
  <si>
    <t xml:space="preserve">     7.印花税</t>
  </si>
  <si>
    <t xml:space="preserve">     8.城镇土地使用税</t>
  </si>
  <si>
    <t xml:space="preserve">     9.土地增值税</t>
  </si>
  <si>
    <t xml:space="preserve">     10.车船税</t>
  </si>
  <si>
    <t xml:space="preserve">     11.耕地占用税</t>
  </si>
  <si>
    <t xml:space="preserve">     12.契税</t>
  </si>
  <si>
    <t xml:space="preserve">     13.环境保护税</t>
  </si>
  <si>
    <t xml:space="preserve">   （二）非税收入</t>
  </si>
  <si>
    <t xml:space="preserve">     1.专项收入</t>
  </si>
  <si>
    <t xml:space="preserve">     2.行政事业性收费收入</t>
  </si>
  <si>
    <t xml:space="preserve">     3.罚没收入</t>
  </si>
  <si>
    <t xml:space="preserve">     4.国有资源（资产）有偿使用收入</t>
  </si>
  <si>
    <r>
      <t xml:space="preserve">     </t>
    </r>
    <r>
      <rPr>
        <sz val="11"/>
        <rFont val="宋体"/>
        <family val="0"/>
      </rPr>
      <t>6</t>
    </r>
    <r>
      <rPr>
        <sz val="11"/>
        <rFont val="宋体"/>
        <family val="0"/>
      </rPr>
      <t>.其他非税收入</t>
    </r>
  </si>
  <si>
    <t>二、省级财政补助收入</t>
  </si>
  <si>
    <t xml:space="preserve">    （一）返还性收入</t>
  </si>
  <si>
    <t xml:space="preserve">     1.增值税税收返还收入</t>
  </si>
  <si>
    <t xml:space="preserve">     2.所得税基数返还收入</t>
  </si>
  <si>
    <t xml:space="preserve">     3.成品油价格和税费改革税收返还收入</t>
  </si>
  <si>
    <t xml:space="preserve">     4.增值税“五五分享</t>
  </si>
  <si>
    <t xml:space="preserve">    （二）一般性转移支付收入</t>
  </si>
  <si>
    <t xml:space="preserve">    1. 财力性转移支付收入</t>
  </si>
  <si>
    <t xml:space="preserve">    （1）均衡性转移支付补助收入</t>
  </si>
  <si>
    <t xml:space="preserve">    （2）革命老区转移支付补助收入</t>
  </si>
  <si>
    <t xml:space="preserve">    （3）民族地区转移支付收入</t>
  </si>
  <si>
    <t xml:space="preserve">    （4）固定数额补助收入 </t>
  </si>
  <si>
    <t xml:space="preserve">    （5）县级基本财力保障机制奖补资金</t>
  </si>
  <si>
    <t xml:space="preserve">    （6）结算补助收入 </t>
  </si>
  <si>
    <t xml:space="preserve">        民族州县财力补助</t>
  </si>
  <si>
    <t xml:space="preserve">        高校毕业生及退役运动员到基层就业人员经费补助</t>
  </si>
  <si>
    <t xml:space="preserve">        扶持高校毕业生就业工程人员经费补助</t>
  </si>
  <si>
    <t xml:space="preserve">        高海拔少数民族自治州干部职工取暖体检经费</t>
  </si>
  <si>
    <t xml:space="preserve">       “十二五”期间继续给予甘南州高海拔少数民族自治州财力补助</t>
  </si>
  <si>
    <t xml:space="preserve">        州对直管县各项补助收入</t>
  </si>
  <si>
    <t xml:space="preserve">        部分县区财力补助</t>
  </si>
  <si>
    <t xml:space="preserve">   （7）企事业单位预算划转补助收入</t>
  </si>
  <si>
    <t xml:space="preserve">   （8）成品油税费改革转移支付补助收入</t>
  </si>
  <si>
    <r>
      <t xml:space="preserve">   （</t>
    </r>
    <r>
      <rPr>
        <sz val="11"/>
        <rFont val="宋体"/>
        <family val="0"/>
      </rPr>
      <t>9</t>
    </r>
    <r>
      <rPr>
        <sz val="11"/>
        <rFont val="宋体"/>
        <family val="0"/>
      </rPr>
      <t>）国家重点生态功能区转移支付补助</t>
    </r>
  </si>
  <si>
    <t xml:space="preserve">    2. 省级提前下达2020年既定用途一般性转移支付补助收入</t>
  </si>
  <si>
    <t xml:space="preserve">   （1）省提前下达2018-2020年引导高校毕业生到企业和公建民营幼儿园就业补助（结算补助收入）</t>
  </si>
  <si>
    <t xml:space="preserve">   （2）省提前下达2020年支持未就业高校毕业生到企业就业生活补贴（结算补助收入）</t>
  </si>
  <si>
    <t xml:space="preserve">    (3) 省提前下达高校毕业生到企业就业生活补贴（结算补助收入）</t>
  </si>
  <si>
    <t xml:space="preserve">   （4）省提前下达民兵武器库职工补助（固定数额补助）</t>
  </si>
  <si>
    <t xml:space="preserve">   （5）省提前下达2020年重点生态功能区转移支付（其中：天保工程集体和个人所有公益林补偿资金302万元、生态红线划定工作20万元、环境空气质量自动监测站点建设50万元；生态护林员补助944万元))</t>
  </si>
  <si>
    <t xml:space="preserve">   （6）省提前下达2020年城乡居民基本养老保险中央财政基础养老金预算</t>
  </si>
  <si>
    <t xml:space="preserve">   （三）2020年省级财力性转移支付增量补助</t>
  </si>
  <si>
    <t>三、上年结转</t>
  </si>
  <si>
    <t xml:space="preserve">     土地指标跨省域调剂收入安排的支出预算</t>
  </si>
  <si>
    <t>四、动用预算稳定调节基金</t>
  </si>
  <si>
    <t>2020年一般公共预算总收入</t>
  </si>
  <si>
    <t>表2：</t>
  </si>
  <si>
    <t>2020年县级一般公共预算支出明细表（草案）</t>
  </si>
  <si>
    <t>县级一般公共预算支出总额建议数</t>
  </si>
  <si>
    <t>本级安排支出建议数</t>
  </si>
  <si>
    <t>上级专项补助支出安排建议数</t>
  </si>
  <si>
    <t>类</t>
  </si>
  <si>
    <t>款</t>
  </si>
  <si>
    <t>项</t>
  </si>
  <si>
    <t>本级支出汇总</t>
  </si>
  <si>
    <t>人员经费</t>
  </si>
  <si>
    <t>公用经费</t>
  </si>
  <si>
    <t>民生保障经费</t>
  </si>
  <si>
    <t>专项业务费</t>
  </si>
  <si>
    <t>民生保障和专项业务费等构成</t>
  </si>
  <si>
    <t>上级专项补助总支出建议数</t>
  </si>
  <si>
    <t>上级提前下达既定用途的一般性转移支付支出建议数</t>
  </si>
  <si>
    <t>上年结转</t>
  </si>
  <si>
    <t>职工基本医疗保险缴费</t>
  </si>
  <si>
    <t>其他社会保障缴费</t>
  </si>
  <si>
    <t>离休费</t>
  </si>
  <si>
    <t>职业年金缴费</t>
  </si>
  <si>
    <t>公务员医疗补助缴费</t>
  </si>
  <si>
    <t>高寒补贴</t>
  </si>
  <si>
    <t>建房费</t>
  </si>
  <si>
    <t>医疗补助费</t>
  </si>
  <si>
    <t>逻辑关系</t>
  </si>
  <si>
    <t>1=2+7</t>
  </si>
  <si>
    <t>2=3+4+5+6</t>
  </si>
  <si>
    <t>7=8+9</t>
  </si>
  <si>
    <t xml:space="preserve">        总计</t>
  </si>
  <si>
    <t>一般公共服务支出</t>
  </si>
  <si>
    <t>人大事务</t>
  </si>
  <si>
    <t xml:space="preserve">   行政运行</t>
  </si>
  <si>
    <t>人员经费含108.72万元（人大代表生活补助108.72万元）；专项工作经费20万元(人大会议费20万元)</t>
  </si>
  <si>
    <t>政协事务</t>
  </si>
  <si>
    <t>人员经费含26.19万元（政协委员生活补助26.19万元）；专项工作经费15万元(政协会议费15万元)</t>
  </si>
  <si>
    <t>政府办公厅（室）及相关机关事务</t>
  </si>
  <si>
    <t>政府办</t>
  </si>
  <si>
    <t>人员经费包括（临时工工资4.8万元，挂职干部地方性津贴5.49万元）专项经费52.9万元(政务内网18.9万元，政务外网22万元，环境卫生奖牌制作费1万元，奖牌制作费1万元，法律援助费10万元)</t>
  </si>
  <si>
    <t>武装部</t>
  </si>
  <si>
    <t>人员经费包括0.684万元（特殊岗位津贴0.684万元）；专项工作经费29万元（人武部营院围墙维修29万元）</t>
  </si>
  <si>
    <t>电尕镇</t>
  </si>
  <si>
    <t>公用经费60万元（包括大灶补助5万元，乡镇纪检经费2万元，垃圾清理费5万元，乡镇人大工作经费3万元，乡镇工会规范化建设经费2万元，乡镇妇联经费1万，城东社区10万元，城西社区10万元）</t>
  </si>
  <si>
    <t>益哇镇</t>
  </si>
  <si>
    <t>公用经费40万元（包括大灶补助5万元，乡镇纪检经费2万元，垃圾清理费5万元，乡镇人大工作经费3万元，乡镇工会规范化建设经费2万元，乡镇妇联经费1万元）</t>
  </si>
  <si>
    <t>卡坝乡</t>
  </si>
  <si>
    <t>洛大镇</t>
  </si>
  <si>
    <t>多儿乡</t>
  </si>
  <si>
    <t>阿夏乡</t>
  </si>
  <si>
    <t>尼傲乡</t>
  </si>
  <si>
    <t>达拉乡</t>
  </si>
  <si>
    <t>旺藏镇</t>
  </si>
  <si>
    <t>旺藏乡花园工作站</t>
  </si>
  <si>
    <t>腊子口镇</t>
  </si>
  <si>
    <t>桑坝乡</t>
  </si>
  <si>
    <t xml:space="preserve">   机关服务</t>
  </si>
  <si>
    <t>机关事务管理局</t>
  </si>
  <si>
    <t>人员经费包括（临时工工资24.16万元）专项经费165万元（新旧统办楼水费10万元，新旧统办楼电费40万元，政府大院及新旧统办楼物业费及物业管理费35万元，统办楼维修费10万元，接待费55万元，公寓电费5万元，政府大灶补贴10万元）</t>
  </si>
  <si>
    <t>公共资源交易中心</t>
  </si>
  <si>
    <t>政府服务中心</t>
  </si>
  <si>
    <t>县政府服务中心5万元</t>
  </si>
  <si>
    <t xml:space="preserve">   信访事务</t>
  </si>
  <si>
    <t>发展与改革事务</t>
  </si>
  <si>
    <t>发改局</t>
  </si>
  <si>
    <t>专业业务费35万元（储粮中心利费补贴25万元，成品粮应急放心粮店补助资金10万元）</t>
  </si>
  <si>
    <t>工业信息化和商务局</t>
  </si>
  <si>
    <t>专项工作经费3.98万元（农牧民食用碘盐补贴县级配套0.98万元，3G网络扶贫专项资金3万元）</t>
  </si>
  <si>
    <t>一般行政管理事务</t>
  </si>
  <si>
    <t xml:space="preserve">   物价管理</t>
  </si>
  <si>
    <t>统计信息事务</t>
  </si>
  <si>
    <t>农业普查工作经费10万元</t>
  </si>
  <si>
    <t>财政事务</t>
  </si>
  <si>
    <t xml:space="preserve">  行政运行</t>
  </si>
  <si>
    <t>财政局</t>
  </si>
  <si>
    <t>国资局</t>
  </si>
  <si>
    <t>国库集中支付中心</t>
  </si>
  <si>
    <t>国库集中支付运行工作经费5万元</t>
  </si>
  <si>
    <t>非税收入</t>
  </si>
  <si>
    <t>非税征收经费15万元</t>
  </si>
  <si>
    <t>信息化建设</t>
  </si>
  <si>
    <t>专项业务费28.8万元（一体化集中支付网络维护7.8万元，U8财务软件服务费10万元，集中支付网络建设6万元，集中支付运行信息网络构建5万元）</t>
  </si>
  <si>
    <t>其他财政事务支出</t>
  </si>
  <si>
    <t>无纸化系统上线费用</t>
  </si>
  <si>
    <t>税收事务</t>
  </si>
  <si>
    <t>税务局</t>
  </si>
  <si>
    <t>人员经费含藏区津贴54.33万元，休假补贴9.7万元</t>
  </si>
  <si>
    <t>审计事务</t>
  </si>
  <si>
    <t>审计事业费10万元</t>
  </si>
  <si>
    <t>人力资源事务</t>
  </si>
  <si>
    <t xml:space="preserve">   行政运行（编委办）</t>
  </si>
  <si>
    <t>其他人力资源事务支出</t>
  </si>
  <si>
    <t>纪检监察事务</t>
  </si>
  <si>
    <t>县委巡查办10万元，办案专用经费20万元</t>
  </si>
  <si>
    <t>商贸事务</t>
  </si>
  <si>
    <t>投资与合作交流局</t>
  </si>
  <si>
    <t>赴外招商费10万元</t>
  </si>
  <si>
    <t>民族事务</t>
  </si>
  <si>
    <t>民族工作专项</t>
  </si>
  <si>
    <t>其他民族事务支出</t>
  </si>
  <si>
    <t>档案事务</t>
  </si>
  <si>
    <t>档案馆5万元，档案维护费10万元</t>
  </si>
  <si>
    <t>群众团体事务</t>
  </si>
  <si>
    <t>妇女联合会</t>
  </si>
  <si>
    <t>人员经费含18.72万元（村级妇代会主任报酬18.72万元）；专项业务费5万元（三八系列活动经费5万元）</t>
  </si>
  <si>
    <t>团委</t>
  </si>
  <si>
    <t>总工会</t>
  </si>
  <si>
    <t>工会上解经费17万元，“两节”慰问款3.6万元</t>
  </si>
  <si>
    <t>关心下一代工作委员会</t>
  </si>
  <si>
    <t>党委办公厅（室）及相关机构事务</t>
  </si>
  <si>
    <t>县委办</t>
  </si>
  <si>
    <t>县委经济工作会议、农村工作会议费5万元（包括奖牌制作），县委机要工作经费5万元</t>
  </si>
  <si>
    <t>机关工委</t>
  </si>
  <si>
    <t>组织事务</t>
  </si>
  <si>
    <t>1.民生保障430.988万元（2020年村级办公经费260万元，2019年村组干部绩效工资95万元，2020年村务监督委员会主任报酬20.8万元，2018年离任村级老干部补贴36万元，2019年年龄60岁以上且党龄20年老党员生活补贴19.188万元）；2.专项业务费65万元（“两节”慰问款20万元，村干部及人才培训费40万元，党建工作经费5万元）</t>
  </si>
  <si>
    <t>公务员事务</t>
  </si>
  <si>
    <t>其他组织事务支出</t>
  </si>
  <si>
    <t>宣传事务</t>
  </si>
  <si>
    <t>党报党刊征订经费40万元，网信工作经费5万元，公益性广告牌维修制作经费20万元，县委讲师组（县委理论中心组）工作经费5万元</t>
  </si>
  <si>
    <t>统战事务</t>
  </si>
  <si>
    <t>1.民生保障24.5万元：2020年寺管会主任、副主任生活补贴及寺管会办公经费24.5万元；2.专项业务费4.55万元（活佛及僧人两节慰问费4.55万元）</t>
  </si>
  <si>
    <t xml:space="preserve">  宗教事务</t>
  </si>
  <si>
    <t>其他统战事务支出</t>
  </si>
  <si>
    <t>其他共产党事务支出</t>
  </si>
  <si>
    <t>政法委</t>
  </si>
  <si>
    <t>综治专项工作经费31.44万元（综合信息账号费7.56万元、乡镇政务专网年电路租费7万元、维稳工作经费5万元、严重精神障碍患者监护人“以奖代补”工作补助经费11.88万元），扫黑除恶工作经费5万元</t>
  </si>
  <si>
    <t>党史县志办</t>
  </si>
  <si>
    <t>《迭部年鉴2020》送审费、书号费及排版印刷费9.5万元，中国共产党迭部历史（第二卷）专家资料搜集费及编写费7万元</t>
  </si>
  <si>
    <t>市场监督管理事务</t>
  </si>
  <si>
    <t>行政运行</t>
  </si>
  <si>
    <t>市场监督管理局</t>
  </si>
  <si>
    <r>
      <t>各项检测费40万元（样品检验费30万元、快速检验费5万元、抽样经费5万元），第三方检验机构检测费30.574万元，</t>
    </r>
    <r>
      <rPr>
        <b/>
        <sz val="9"/>
        <color indexed="10"/>
        <rFont val="宋体"/>
        <family val="0"/>
      </rPr>
      <t>市场监督管理专项煤炭抽检7万元</t>
    </r>
  </si>
  <si>
    <t>市场主体管理</t>
  </si>
  <si>
    <t>市场秩序执法</t>
  </si>
  <si>
    <t>药品事务</t>
  </si>
  <si>
    <t>其他市场监督管理事务</t>
  </si>
  <si>
    <t>其他一般公共服务支出（款）</t>
  </si>
  <si>
    <t xml:space="preserve">  其他一般公共服务支出（项）</t>
  </si>
  <si>
    <t>国防支出</t>
  </si>
  <si>
    <t>国防动员</t>
  </si>
  <si>
    <t xml:space="preserve">   民兵</t>
  </si>
  <si>
    <t>征兵经费5万元，民兵应急分队工作经费5万元</t>
  </si>
  <si>
    <t>公共安全支出</t>
  </si>
  <si>
    <t>武装警察部队（款）</t>
  </si>
  <si>
    <t>武装警察部队（项）</t>
  </si>
  <si>
    <t>其他武装警察部队支出</t>
  </si>
  <si>
    <t>公安</t>
  </si>
  <si>
    <t>人员经费含383.18万元（加班补贴141.432万元，166人×710元／人·月×12月=1414320元，协警工资21.12万元，看守所供养57.51万元，辅警人员应发工资5054*92*12=5690016元，财政补发五险947.85*92*12=1046426.4元，财政补发公积金483*92*12=533232元，）；专项业务费6.5万元:十户联保禁毒费6.5万元</t>
  </si>
  <si>
    <t>执法办案</t>
  </si>
  <si>
    <t xml:space="preserve">   其他公安支出</t>
  </si>
  <si>
    <t>检察</t>
  </si>
  <si>
    <t xml:space="preserve">   其他检察支出</t>
  </si>
  <si>
    <t>法院</t>
  </si>
  <si>
    <t xml:space="preserve">   其他法院支出</t>
  </si>
  <si>
    <t>司法</t>
  </si>
  <si>
    <t>基层司法业务</t>
  </si>
  <si>
    <t>人民调解工作经费5万元</t>
  </si>
  <si>
    <t>普法宣传</t>
  </si>
  <si>
    <t>法律援助</t>
  </si>
  <si>
    <t>社区矫正</t>
  </si>
  <si>
    <t xml:space="preserve">   其他司法支出</t>
  </si>
  <si>
    <t>其他公共安全支出</t>
  </si>
  <si>
    <t xml:space="preserve"> 教育支出</t>
  </si>
  <si>
    <t xml:space="preserve"> 教育管理事务</t>
  </si>
  <si>
    <t>教育局</t>
  </si>
  <si>
    <t>政府教育督导室</t>
  </si>
  <si>
    <t>迭部县教育科学研究室</t>
  </si>
  <si>
    <t>普通教育</t>
  </si>
  <si>
    <t xml:space="preserve">  学前教育</t>
  </si>
  <si>
    <t xml:space="preserve">  小学教育</t>
  </si>
  <si>
    <t>城关小学</t>
  </si>
  <si>
    <t>藏族小学</t>
  </si>
  <si>
    <t>洛大学区</t>
  </si>
  <si>
    <t>旺藏学区</t>
  </si>
  <si>
    <t>卡坝学区</t>
  </si>
  <si>
    <t>阿夏学区</t>
  </si>
  <si>
    <t>多儿学区</t>
  </si>
  <si>
    <t>益哇学区</t>
  </si>
  <si>
    <t>腊子学区</t>
  </si>
  <si>
    <t>桑坝学区</t>
  </si>
  <si>
    <t>达拉学区</t>
  </si>
  <si>
    <t>尼傲学区</t>
  </si>
  <si>
    <t>电尕学区</t>
  </si>
  <si>
    <t>白云学校</t>
  </si>
  <si>
    <t xml:space="preserve">  初中教育</t>
  </si>
  <si>
    <t>初级中学</t>
  </si>
  <si>
    <t>藏族中学</t>
  </si>
  <si>
    <t xml:space="preserve">  高中教育</t>
  </si>
  <si>
    <t xml:space="preserve">  其他普通教育支出</t>
  </si>
  <si>
    <t>职业教育</t>
  </si>
  <si>
    <t xml:space="preserve">  高等职业教育</t>
  </si>
  <si>
    <t>进修及培训</t>
  </si>
  <si>
    <t xml:space="preserve">  干部教育</t>
  </si>
  <si>
    <t xml:space="preserve">  科学技术支出</t>
  </si>
  <si>
    <t>科学技术管理事务</t>
  </si>
  <si>
    <t>科学技术普及</t>
  </si>
  <si>
    <t>其他科学技术普及支出</t>
  </si>
  <si>
    <t xml:space="preserve"> 文化旅游体育与传媒支出</t>
  </si>
  <si>
    <t>文化和旅游</t>
  </si>
  <si>
    <t>文体广电和旅游局</t>
  </si>
  <si>
    <t>旅游发展资金500万元（含三大节会350万元），腊子口文艺演出有限公司经费5万元</t>
  </si>
  <si>
    <t>扎尕那大景区管理</t>
  </si>
  <si>
    <t>融媒体中心</t>
  </si>
  <si>
    <t>县融媒体中心工作经费10万元</t>
  </si>
  <si>
    <t xml:space="preserve">   图书馆</t>
  </si>
  <si>
    <t xml:space="preserve">   文化展示与纪念馆（腊子口战役纪念馆）</t>
  </si>
  <si>
    <t>艺术表演团体</t>
  </si>
  <si>
    <t xml:space="preserve">   群众文化</t>
  </si>
  <si>
    <t>文化馆</t>
  </si>
  <si>
    <t>文化稽查大队</t>
  </si>
  <si>
    <t>文化和旅游市场管理（文化市场综合执法大队）</t>
  </si>
  <si>
    <t xml:space="preserve">  其他文化支出</t>
  </si>
  <si>
    <t>文物</t>
  </si>
  <si>
    <t xml:space="preserve">  文物保护（俄界国家级重点文物管理所）</t>
  </si>
  <si>
    <t xml:space="preserve">  博物馆</t>
  </si>
  <si>
    <t>广播电视</t>
  </si>
  <si>
    <t>广播</t>
  </si>
  <si>
    <t xml:space="preserve">  其他新闻出版厂广播影视支出</t>
  </si>
  <si>
    <t>其他文化体育与传媒支出</t>
  </si>
  <si>
    <t xml:space="preserve">  其他文化体育与传媒支出</t>
  </si>
  <si>
    <t>社会保障和就业支出</t>
  </si>
  <si>
    <t>人力资源和社会保障管理事务</t>
  </si>
  <si>
    <t xml:space="preserve">  行政运行（人社局）</t>
  </si>
  <si>
    <t>社保中心经费5万元</t>
  </si>
  <si>
    <t>民政管理事务</t>
  </si>
  <si>
    <t xml:space="preserve">  行政运行（民政局）</t>
  </si>
  <si>
    <t>1.民生保障18.6万元（困难残疾人生活补贴县级配套15.48万元，重度残疾人护理补贴县级配套3.12万元）；2.专项经费（原碳化硅厂相关设施拆迁赔偿资金10万元）</t>
  </si>
  <si>
    <t>行政事业单位养老支出</t>
  </si>
  <si>
    <t>行政单位离退休</t>
  </si>
  <si>
    <t>遗属生活费</t>
  </si>
  <si>
    <t xml:space="preserve">    </t>
  </si>
  <si>
    <t>退休人员高寒\建房</t>
  </si>
  <si>
    <t>预计2020年人数76人</t>
  </si>
  <si>
    <t>退职人员</t>
  </si>
  <si>
    <t xml:space="preserve">  事业单位离退休</t>
  </si>
  <si>
    <t xml:space="preserve">  离退休人员管理机构</t>
  </si>
  <si>
    <t>机关事业单位基本养老保险缴费支出</t>
  </si>
  <si>
    <t>机关事业单位职业年金缴费支出</t>
  </si>
  <si>
    <t>对机关事业单位基本养老保险基金的补助</t>
  </si>
  <si>
    <t>就业补助</t>
  </si>
  <si>
    <t xml:space="preserve">  其他就业补助支出</t>
  </si>
  <si>
    <t>抚恤</t>
  </si>
  <si>
    <t xml:space="preserve">  死亡抚恤</t>
  </si>
  <si>
    <t xml:space="preserve">  其他优抚支出</t>
  </si>
  <si>
    <t>退役安置</t>
  </si>
  <si>
    <t>退役士兵管理教育</t>
  </si>
  <si>
    <t>社会福利</t>
  </si>
  <si>
    <t xml:space="preserve">  儿童福利</t>
  </si>
  <si>
    <t>2020年全县孤儿共计63人，年人均1920元，合计12.1万元</t>
  </si>
  <si>
    <t>残疾人事业</t>
  </si>
  <si>
    <t xml:space="preserve">  行政运行（残疾人联合会）</t>
  </si>
  <si>
    <t>全县残疾人水电暖补贴县级配套39万元，代缴残疾人养老保险金县级配套17万元</t>
  </si>
  <si>
    <t>残疾人就业和扶贫</t>
  </si>
  <si>
    <t>残疾人生活和护理补贴</t>
  </si>
  <si>
    <t>残疾人两项补贴（困难残疾人生活补贴县级配套15万元，重度残疾人护理补贴县级配套25万元）</t>
  </si>
  <si>
    <t>其他残疾人事业支出</t>
  </si>
  <si>
    <t>红十字会</t>
  </si>
  <si>
    <t>最低生活保障</t>
  </si>
  <si>
    <t>城市最低生活保障金支出</t>
  </si>
  <si>
    <t>农村最低生活保障金支出</t>
  </si>
  <si>
    <t>临时救助</t>
  </si>
  <si>
    <t xml:space="preserve">  临时救助支出</t>
  </si>
  <si>
    <t>流浪乞讨人员救助支出</t>
  </si>
  <si>
    <t>特困人员救助供养</t>
  </si>
  <si>
    <t>农村特困人员救助供养支出</t>
  </si>
  <si>
    <t>五保对象625人，年人均需配套600元，共需配套37.5万元</t>
  </si>
  <si>
    <t>其他生活救助</t>
  </si>
  <si>
    <t>其他农村生活救助</t>
  </si>
  <si>
    <t>财政对基本养老保险基金的补助</t>
  </si>
  <si>
    <t>财政对企业职工基本养老保险基金的补助</t>
  </si>
  <si>
    <t xml:space="preserve">  财政对城乡居民基本养老保险基金的补助</t>
  </si>
  <si>
    <t xml:space="preserve">  财政对其他基本养老保险基金的补助</t>
  </si>
  <si>
    <t>财政对其他社会保险基金的补助</t>
  </si>
  <si>
    <t>财政对失业保险基金的补助</t>
  </si>
  <si>
    <t>民生保障115.5万元（参保人数2474人，年缴费基数161799600元，缴费比例0.7%，需配套115.5万元）</t>
  </si>
  <si>
    <t>财政对工伤保险基金的补助</t>
  </si>
  <si>
    <t>民生保障184万元（参保人数4690人，年缴费基数306726000元，缴费比例0.6%，需配套128.12万元）</t>
  </si>
  <si>
    <t>财政对生育保险基金的补助</t>
  </si>
  <si>
    <t>其他财政对社会保险基金的补助</t>
  </si>
  <si>
    <t>退役军人管理事务</t>
  </si>
  <si>
    <t>人员经费5.4万元含2019年-2020年全州自主择业军转干部冬暖费5.4万元；民生保障（退役士兵优待补助金县级配套24.72万元）；专项业务费16万元（“两节”及“八一”驻军慰问经费6万元，创建“省级双拥模范县”工作经费10万元）</t>
  </si>
  <si>
    <t xml:space="preserve">   卫生健康支出</t>
  </si>
  <si>
    <t>卫生健康管理事务</t>
  </si>
  <si>
    <t>人员经费包括（村级卫生防疾专干18万元）；1.民生保障124.03万元（计生奖励扶助县级配套5.6万元，特别扶助奖励金6.8万元，少生快富资金3.8万元，失独家庭救助资金2万元，计生“两户”政府代缴养老保险金13.62万元，计生“两户”医疗参合金32万元，村医养老金44.21万元，农牧民健康干预县级配套资金16万元；2.专项业务费69万元（计生事业费5万元，援藏医疗队后勤保障经费10万元，药物零差率县级配套资金54万元）</t>
  </si>
  <si>
    <t>公立医院</t>
  </si>
  <si>
    <t xml:space="preserve"> 综合医院</t>
  </si>
  <si>
    <t>县医院</t>
  </si>
  <si>
    <t>藏医院</t>
  </si>
  <si>
    <t>大病医疗</t>
  </si>
  <si>
    <t xml:space="preserve">  其他公立医院支出</t>
  </si>
  <si>
    <t xml:space="preserve">  基层医疗卫生机构</t>
  </si>
  <si>
    <t xml:space="preserve">  乡镇卫生院</t>
  </si>
  <si>
    <t>益哇乡卫生院</t>
  </si>
  <si>
    <t>电尕乡卫生院</t>
  </si>
  <si>
    <t>卡坝乡卫生院</t>
  </si>
  <si>
    <t>尼傲乡卫生院</t>
  </si>
  <si>
    <t>洛大乡卫生院</t>
  </si>
  <si>
    <t>腊子乡卫生院</t>
  </si>
  <si>
    <t>桑坝乡卫生院</t>
  </si>
  <si>
    <t>旺藏乡卫生院</t>
  </si>
  <si>
    <t>多儿乡卫生院</t>
  </si>
  <si>
    <t>阿夏乡卫生院</t>
  </si>
  <si>
    <t>达拉乡卫生院</t>
  </si>
  <si>
    <t xml:space="preserve">  其他基层医疗卫生机构支出</t>
  </si>
  <si>
    <t>公共卫生</t>
  </si>
  <si>
    <t xml:space="preserve">  疾病预防控制机构</t>
  </si>
  <si>
    <t>迭部县卫计局综合监督执法所</t>
  </si>
  <si>
    <t xml:space="preserve">  妇幼保健机构</t>
  </si>
  <si>
    <t xml:space="preserve">  基本公共卫生服务</t>
  </si>
  <si>
    <t>重大公共卫生专项</t>
  </si>
  <si>
    <t>中医药</t>
  </si>
  <si>
    <t>中医（民族医）药专项</t>
  </si>
  <si>
    <t>计划生育事务</t>
  </si>
  <si>
    <t>计划生育机构</t>
  </si>
  <si>
    <t>计划生育服务</t>
  </si>
  <si>
    <t>其他计划生育事务支出</t>
  </si>
  <si>
    <t>行政事业单位医疗</t>
  </si>
  <si>
    <t>公务员医疗补助</t>
  </si>
  <si>
    <t>公务员医疗补助100万元</t>
  </si>
  <si>
    <t>财政对基本医疗保险基金的补助</t>
  </si>
  <si>
    <t xml:space="preserve"> 财政对职工基本医疗保险基金的补助</t>
  </si>
  <si>
    <t>1.职工医疗保险1542.25万元，2.关停企业基本医疗保险16.52万元，3.大病医疗保险44.28万元</t>
  </si>
  <si>
    <t>财政对城乡居民基本医疗保险基金的补助</t>
  </si>
  <si>
    <t>1.城乡居民医疗保险44.71万元（从2008年开始，新农合基金筹集标准达到每人为10万元,2020年我县城乡居民44705位参加医疗保险,需县级配套资金44.71万元）；2.70岁以上老人新农合78.23万元（70岁以上免参合金农牧民人口有3129人，每人250元，需医疗参合金78.23万元）</t>
  </si>
  <si>
    <t>医疗救助</t>
  </si>
  <si>
    <t xml:space="preserve">  城乡医疗救助</t>
  </si>
  <si>
    <t>优抚对象医疗</t>
  </si>
  <si>
    <t xml:space="preserve">  优抚对象医疗补助</t>
  </si>
  <si>
    <t>医疗保障管理事务</t>
  </si>
  <si>
    <t>老龄卫生健康事务</t>
  </si>
  <si>
    <t xml:space="preserve">  老龄卫生健康事务</t>
  </si>
  <si>
    <t xml:space="preserve"> 节能环保支出</t>
  </si>
  <si>
    <t>环境保护管理事务</t>
  </si>
  <si>
    <t>迭部县乡镇集中式饮用水质监测费6万元</t>
  </si>
  <si>
    <t>污染防治</t>
  </si>
  <si>
    <t>其他污染防治支出</t>
  </si>
  <si>
    <t>污染减排</t>
  </si>
  <si>
    <t>生态环境监测与信息</t>
  </si>
  <si>
    <t>民生保障124万元：环境质量监测费124万元（农村环境质量试点监测费52万元，全州国家重点生态功能区转移支付资金绩效评估考核县域生态环境质量监测费72万元）</t>
  </si>
  <si>
    <t>自然生态保护</t>
  </si>
  <si>
    <t>农村环境保护</t>
  </si>
  <si>
    <t>天然林保护</t>
  </si>
  <si>
    <t>森林管护</t>
  </si>
  <si>
    <t>林业总场</t>
  </si>
  <si>
    <t>河日滩苗圃</t>
  </si>
  <si>
    <t>益哇林场</t>
  </si>
  <si>
    <t>尼傲林场</t>
  </si>
  <si>
    <t xml:space="preserve"> </t>
  </si>
  <si>
    <t>多儿林场</t>
  </si>
  <si>
    <t>桑坝林场</t>
  </si>
  <si>
    <t xml:space="preserve">  社会保险补助</t>
  </si>
  <si>
    <t>政策性社会性支出补助</t>
  </si>
  <si>
    <t>其他天然林保护支出</t>
  </si>
  <si>
    <t>退耕还林</t>
  </si>
  <si>
    <t xml:space="preserve">  退耕现金</t>
  </si>
  <si>
    <t>其他退耕还林支出</t>
  </si>
  <si>
    <t xml:space="preserve">  减排专项支出</t>
  </si>
  <si>
    <t xml:space="preserve">  城乡社区支出</t>
  </si>
  <si>
    <t>城乡社区管理事务</t>
  </si>
  <si>
    <t xml:space="preserve">  行政运行（住建局）</t>
  </si>
  <si>
    <t>人员经费含清洁工工资75.6万元，专项业务费166万元(街道楼体亮化路灯电费68万元，废品收购站补助10万元，县综合办公楼暖气费83万元，城市执法经费5万元）</t>
  </si>
  <si>
    <t>城乡社区公共设施</t>
  </si>
  <si>
    <t>小城镇基础设施建设</t>
  </si>
  <si>
    <t>其他城乡社区公共设施支出</t>
  </si>
  <si>
    <t xml:space="preserve"> 农林水支出</t>
  </si>
  <si>
    <t>农业农村</t>
  </si>
  <si>
    <t>1.民生保障（村级防疫员补助资金41.6万元），2.专项工作经费（动物防疫经费20万元）</t>
  </si>
  <si>
    <t>事业运行</t>
  </si>
  <si>
    <t>家畜繁育推广站</t>
  </si>
  <si>
    <t>种子管理站</t>
  </si>
  <si>
    <t>能源站</t>
  </si>
  <si>
    <t>草原工作站</t>
  </si>
  <si>
    <t>动物疫病控制中心</t>
  </si>
  <si>
    <t>专项工作经费10万元</t>
  </si>
  <si>
    <t>迭部县动物卫生监督所</t>
  </si>
  <si>
    <t>畜牧兽医动物检疫站</t>
  </si>
  <si>
    <t>迭部县农产品质量安全检测中心</t>
  </si>
  <si>
    <t>农民负担监督管理办</t>
  </si>
  <si>
    <t>农机局</t>
  </si>
  <si>
    <t xml:space="preserve">  科技转化与推广服务（农技站）</t>
  </si>
  <si>
    <t xml:space="preserve">  病虫害控制</t>
  </si>
  <si>
    <t>农产品质量安全</t>
  </si>
  <si>
    <t xml:space="preserve">  执法监管</t>
  </si>
  <si>
    <t xml:space="preserve">  统计监测与信息服务（农经站）</t>
  </si>
  <si>
    <t>行业业务管理</t>
  </si>
  <si>
    <t xml:space="preserve">  农业生产发展</t>
  </si>
  <si>
    <t>农村合作经济</t>
  </si>
  <si>
    <t xml:space="preserve">  农村社会事业</t>
  </si>
  <si>
    <t xml:space="preserve">  农业资源保护修复与利用</t>
  </si>
  <si>
    <t xml:space="preserve">  其他农业支出</t>
  </si>
  <si>
    <t>林业和草原</t>
  </si>
  <si>
    <t>事业机构</t>
  </si>
  <si>
    <t>代古寺木材检查站</t>
  </si>
  <si>
    <t>林果业科技示范园</t>
  </si>
  <si>
    <t>护林检查站</t>
  </si>
  <si>
    <t>林木种苗管理站</t>
  </si>
  <si>
    <t>林业综合管理服务中心</t>
  </si>
  <si>
    <t>森林资源培育</t>
  </si>
  <si>
    <t>技术推广（林技站）</t>
  </si>
  <si>
    <t xml:space="preserve">  森林生态效益补偿</t>
  </si>
  <si>
    <t>自然保护区等管理</t>
  </si>
  <si>
    <t>腊子口风景管理局</t>
  </si>
  <si>
    <t>多儿自然保护局</t>
  </si>
  <si>
    <t xml:space="preserve">  动植物保护</t>
  </si>
  <si>
    <t>执法与监督（森林公安局）</t>
  </si>
  <si>
    <t>人员经费含加班津贴16.19万元</t>
  </si>
  <si>
    <t xml:space="preserve">  林业产业化</t>
  </si>
  <si>
    <t>林业防灾减灾</t>
  </si>
  <si>
    <t>其他林业支出</t>
  </si>
  <si>
    <t>水利</t>
  </si>
  <si>
    <t xml:space="preserve"> 行政运行（水务局）</t>
  </si>
  <si>
    <t>安全人饮维修基金10万元，水利非工程措施5万元</t>
  </si>
  <si>
    <t>机关服务（水电队）</t>
  </si>
  <si>
    <t>供排水公司</t>
  </si>
  <si>
    <t>水利工程建设</t>
  </si>
  <si>
    <t>水土保持（水保局）</t>
  </si>
  <si>
    <t xml:space="preserve">    抗旱</t>
  </si>
  <si>
    <t xml:space="preserve">  其他水利支出</t>
  </si>
  <si>
    <t>扶贫</t>
  </si>
  <si>
    <t xml:space="preserve">  农村基础设施建设</t>
  </si>
  <si>
    <t xml:space="preserve"> 扶贫贷款奖补和贴息</t>
  </si>
  <si>
    <t xml:space="preserve">  其他扶贫支出</t>
  </si>
  <si>
    <t>扶贫专项资金</t>
  </si>
  <si>
    <t>农业综合开发</t>
  </si>
  <si>
    <t>土地治理</t>
  </si>
  <si>
    <t>农村综合改革</t>
  </si>
  <si>
    <t>对村级一事一议的补助</t>
  </si>
  <si>
    <t>惠普金融发展支出</t>
  </si>
  <si>
    <t>涉农贷款增量奖励</t>
  </si>
  <si>
    <t xml:space="preserve">  农业保险保费补贴</t>
  </si>
  <si>
    <t xml:space="preserve">  创业担保贷款贴息</t>
  </si>
  <si>
    <t>其他农林水支出</t>
  </si>
  <si>
    <t>交通运输支出</t>
  </si>
  <si>
    <t>公路水路运输</t>
  </si>
  <si>
    <t>交通局</t>
  </si>
  <si>
    <t>地道站</t>
  </si>
  <si>
    <t>公路建设</t>
  </si>
  <si>
    <t xml:space="preserve">  公路养护</t>
  </si>
  <si>
    <t>公路运输管理（运管所）</t>
  </si>
  <si>
    <t>其他公路水路运输支出</t>
  </si>
  <si>
    <t>民用航空运输</t>
  </si>
  <si>
    <t>其他民用航空运输支出</t>
  </si>
  <si>
    <t>夏河机场援建资金</t>
  </si>
  <si>
    <t>车辆购置税支出</t>
  </si>
  <si>
    <t>车辆购置税用于公路等基础设施建设支出</t>
  </si>
  <si>
    <t>车辆购置税用于农村公路建设支出</t>
  </si>
  <si>
    <t xml:space="preserve"> 资源勘探工业信息等支出</t>
  </si>
  <si>
    <t>支持中小企业发展和管理支出</t>
  </si>
  <si>
    <t>中小企业发展专项</t>
  </si>
  <si>
    <t>其他资源勘探工业信息等支出</t>
  </si>
  <si>
    <t>商业服务业等支出</t>
  </si>
  <si>
    <t>商业流通事务</t>
  </si>
  <si>
    <t>供销社</t>
  </si>
  <si>
    <t>供销农资补贴5万元</t>
  </si>
  <si>
    <t>酒类商品管理局</t>
  </si>
  <si>
    <t>其他商业流通事务支出</t>
  </si>
  <si>
    <t xml:space="preserve"> 金融支出</t>
  </si>
  <si>
    <t>金融部门行政支出</t>
  </si>
  <si>
    <t xml:space="preserve">  行政运行（人行）</t>
  </si>
  <si>
    <t>无纸化系统上线费用19万元</t>
  </si>
  <si>
    <t>自然资源海洋气象等支出</t>
  </si>
  <si>
    <t>自然资源事务</t>
  </si>
  <si>
    <r>
      <t>第三次全国土地调查工作经费50万元</t>
    </r>
    <r>
      <rPr>
        <sz val="9"/>
        <color indexed="8"/>
        <rFont val="宋体"/>
        <family val="0"/>
      </rPr>
      <t>，不动产登记系统建设维护资金40万元</t>
    </r>
  </si>
  <si>
    <t>自然资源规划及管理</t>
  </si>
  <si>
    <t>自然资源利用与保护</t>
  </si>
  <si>
    <t>自然资源行业业务管理</t>
  </si>
  <si>
    <t>土地资源储备支出</t>
  </si>
  <si>
    <t>地质勘查与矿产资源管理</t>
  </si>
  <si>
    <t>气象事务</t>
  </si>
  <si>
    <t xml:space="preserve"> 住房保障支出</t>
  </si>
  <si>
    <t>保障性安居工程支出</t>
  </si>
  <si>
    <t>棚户区改造</t>
  </si>
  <si>
    <t>农村危房改造</t>
  </si>
  <si>
    <t>公共租赁住房</t>
  </si>
  <si>
    <t>保障性住房租金补贴</t>
  </si>
  <si>
    <t>其他保障性安居工程支出</t>
  </si>
  <si>
    <t>粮油物资储备支出</t>
  </si>
  <si>
    <t>粮油事务</t>
  </si>
  <si>
    <t>其他粮油事务支出</t>
  </si>
  <si>
    <t>灾害防治及应急管理支出</t>
  </si>
  <si>
    <t>应急管理事务</t>
  </si>
  <si>
    <t>应急工作经费10万元，护林防火经费5万元，全县农牧民房屋保险费32.72万元</t>
  </si>
  <si>
    <t>安全监管</t>
  </si>
  <si>
    <t>应急救援</t>
  </si>
  <si>
    <t>消防事务</t>
  </si>
  <si>
    <t>森林消防事务</t>
  </si>
  <si>
    <t>地震事务</t>
  </si>
  <si>
    <t>自然灾害救灾及恢复重建支出</t>
  </si>
  <si>
    <t>中央自然灾害生活补助</t>
  </si>
  <si>
    <t>地方自然灾害生活补助</t>
  </si>
  <si>
    <t>自然灾害救灾补助</t>
  </si>
  <si>
    <t>自然灾害灾后重建补助</t>
  </si>
  <si>
    <t>其他自然灾害救灾及恢复重建支出</t>
  </si>
  <si>
    <t>预备费</t>
  </si>
  <si>
    <t>根据《新预算法》第四十条规定，按照本级政府预算支出额的百分之一至百分之三设置预备费，用于当年预算执行中的自然灾害救灾开支及维稳等其他难以预见的特殊开支</t>
  </si>
  <si>
    <t>其他支出</t>
  </si>
  <si>
    <t xml:space="preserve">  其他支出</t>
  </si>
  <si>
    <t>年初预留</t>
  </si>
  <si>
    <t>非税收入征收经费</t>
  </si>
  <si>
    <t>根据执收单位工作成本，按照执收单位的非税收入预算数及需补助工作经费的比例测算</t>
  </si>
  <si>
    <t>专项收入“专款专用”支出</t>
  </si>
  <si>
    <t>按照专项收入“以收定支、专款专用”原则及规定</t>
  </si>
  <si>
    <t xml:space="preserve"> 债务付息支出</t>
  </si>
  <si>
    <t>地方政府一般债务付息支出</t>
  </si>
  <si>
    <t xml:space="preserve">  地方政府一般债券付息支出</t>
  </si>
  <si>
    <t>2015年贷款利息124.43万元，2016年贷款利息277.65万元，2017年贷款利息162.77万元，2018年贷款利息646.4万元，2019年预计贷款利息650万元，2020年预计贷款利息700万</t>
  </si>
  <si>
    <t>债务发行费用支出</t>
  </si>
  <si>
    <t>地方政府一般债务发行费用支出</t>
  </si>
  <si>
    <t>2020年预计发行费30万元</t>
  </si>
  <si>
    <t>表3：</t>
  </si>
  <si>
    <t>2020年县级一般公共预算收支平衡表</t>
  </si>
  <si>
    <t>收入</t>
  </si>
  <si>
    <t>支出</t>
  </si>
  <si>
    <t>一般公共预算收入</t>
  </si>
  <si>
    <t>一般公共预算支出</t>
  </si>
  <si>
    <t>转移性收入</t>
  </si>
  <si>
    <t>转移性支出</t>
  </si>
  <si>
    <t xml:space="preserve"> 上级补助收入</t>
  </si>
  <si>
    <t>补助下级支出</t>
  </si>
  <si>
    <t xml:space="preserve">  返还性收入</t>
  </si>
  <si>
    <t xml:space="preserve">  返还性支出</t>
  </si>
  <si>
    <t xml:space="preserve">  一般性转移支付收入</t>
  </si>
  <si>
    <t xml:space="preserve">  一般性转移支付支出</t>
  </si>
  <si>
    <t xml:space="preserve">  专项转移支付收入</t>
  </si>
  <si>
    <t xml:space="preserve">  专项转移支付支出</t>
  </si>
  <si>
    <t>2020年省级财力性转移支付增量补助</t>
  </si>
  <si>
    <t>上解收入</t>
  </si>
  <si>
    <t>上解支出</t>
  </si>
  <si>
    <t xml:space="preserve">  体制上解收入</t>
  </si>
  <si>
    <t xml:space="preserve">  体制上解支出</t>
  </si>
  <si>
    <t xml:space="preserve">  专项上解收入</t>
  </si>
  <si>
    <t xml:space="preserve">  专项上解支出</t>
  </si>
  <si>
    <t>上年结余收入</t>
  </si>
  <si>
    <t>调入资金</t>
  </si>
  <si>
    <t>调出资金</t>
  </si>
  <si>
    <t xml:space="preserve">  调入预算稳定调节基金</t>
  </si>
  <si>
    <t xml:space="preserve">  补充预算稳定调节基金</t>
  </si>
  <si>
    <t xml:space="preserve">  从预算稳定调节基金调入一般公共预算</t>
  </si>
  <si>
    <t>收入总计</t>
  </si>
  <si>
    <t>支出总计</t>
  </si>
  <si>
    <t xml:space="preserve">   表4：</t>
  </si>
  <si>
    <t>2020年县级一般公共预算政府经济分类支出预算表</t>
  </si>
  <si>
    <t>科目编码</t>
  </si>
  <si>
    <t>2020年预算数</t>
  </si>
  <si>
    <t>合计</t>
  </si>
  <si>
    <t>机关工资福利支出</t>
  </si>
  <si>
    <t>01</t>
  </si>
  <si>
    <t>工资奖金津补贴</t>
  </si>
  <si>
    <t>02</t>
  </si>
  <si>
    <t>社会保险缴费</t>
  </si>
  <si>
    <t>03</t>
  </si>
  <si>
    <t>住房公积金</t>
  </si>
  <si>
    <t>99</t>
  </si>
  <si>
    <t>其他工资福利支出</t>
  </si>
  <si>
    <t>机关商品和服务支出</t>
  </si>
  <si>
    <t>办公经费</t>
  </si>
  <si>
    <t>会议费</t>
  </si>
  <si>
    <t>培训费</t>
  </si>
  <si>
    <t>04</t>
  </si>
  <si>
    <t>专用材料购置费</t>
  </si>
  <si>
    <t>委托业务费</t>
  </si>
  <si>
    <t>06</t>
  </si>
  <si>
    <t>公务接待费</t>
  </si>
  <si>
    <t>09</t>
  </si>
  <si>
    <t>维修（护）费</t>
  </si>
  <si>
    <t>其他商品和服务支出</t>
  </si>
  <si>
    <t>机关资本性支出</t>
  </si>
  <si>
    <r>
      <rPr>
        <sz val="12"/>
        <rFont val="宋体"/>
        <family val="0"/>
      </rPr>
      <t>0</t>
    </r>
    <r>
      <rPr>
        <sz val="12"/>
        <rFont val="宋体"/>
        <family val="0"/>
      </rPr>
      <t>2</t>
    </r>
  </si>
  <si>
    <t>基础设施建设</t>
  </si>
  <si>
    <t>其他资本性支出</t>
  </si>
  <si>
    <t>对事业单位经常性补助</t>
  </si>
  <si>
    <t>工资福利支出</t>
  </si>
  <si>
    <t>商品和服务支出</t>
  </si>
  <si>
    <t>对个人和家庭的补助</t>
  </si>
  <si>
    <t>05</t>
  </si>
  <si>
    <t>离退休费</t>
  </si>
  <si>
    <t>其他对个人和家庭的补助</t>
  </si>
  <si>
    <t>对社会保险基金补助</t>
  </si>
  <si>
    <t>债务利息及费用支出</t>
  </si>
  <si>
    <t>国内债务付息</t>
  </si>
  <si>
    <t>国内债务发行费</t>
  </si>
  <si>
    <t>预备费及预留</t>
  </si>
  <si>
    <t>预留</t>
  </si>
  <si>
    <t>表5：</t>
  </si>
  <si>
    <t>2020年度县级政府性基金收支预算表（草案)</t>
  </si>
  <si>
    <t>科目</t>
  </si>
  <si>
    <t>预算收入</t>
  </si>
  <si>
    <t>科    目</t>
  </si>
  <si>
    <t>预算支出</t>
  </si>
  <si>
    <t>政府性基金预算总收入</t>
  </si>
  <si>
    <t>政府性基金预算总支出</t>
  </si>
  <si>
    <t>一、本级政府性基金收入</t>
  </si>
  <si>
    <t>一、本级政府性基金预算支出</t>
  </si>
  <si>
    <t>1030148</t>
  </si>
  <si>
    <t>国有土地使用权出让收入</t>
  </si>
  <si>
    <t>2120801</t>
  </si>
  <si>
    <t>征地和拆迁补偿支出</t>
  </si>
  <si>
    <t>2120802</t>
  </si>
  <si>
    <t>土地开发支出</t>
  </si>
  <si>
    <r>
      <t>2</t>
    </r>
    <r>
      <rPr>
        <sz val="11"/>
        <rFont val="宋体"/>
        <family val="0"/>
      </rPr>
      <t>120803</t>
    </r>
  </si>
  <si>
    <t>城市建设支出</t>
  </si>
  <si>
    <r>
      <t>2</t>
    </r>
    <r>
      <rPr>
        <sz val="11"/>
        <rFont val="宋体"/>
        <family val="0"/>
      </rPr>
      <t>120804</t>
    </r>
  </si>
  <si>
    <t>农村基础设施建设支出</t>
  </si>
  <si>
    <t>2120806</t>
  </si>
  <si>
    <t>土地出让业务支出</t>
  </si>
  <si>
    <t>2120807</t>
  </si>
  <si>
    <t>廉租住房支出</t>
  </si>
  <si>
    <r>
      <t>2</t>
    </r>
    <r>
      <rPr>
        <sz val="11"/>
        <rFont val="宋体"/>
        <family val="0"/>
      </rPr>
      <t>3104</t>
    </r>
  </si>
  <si>
    <t>地方政府专项债务还本支出</t>
  </si>
  <si>
    <t>2320411</t>
  </si>
  <si>
    <t>国有土地使用权出让债务付息支出</t>
  </si>
  <si>
    <t>2320431</t>
  </si>
  <si>
    <t>土地储备专项债券付息支出</t>
  </si>
  <si>
    <t>2330411</t>
  </si>
  <si>
    <t>国有土地使用权出让金债务发行费用支出</t>
  </si>
  <si>
    <t>1030147</t>
  </si>
  <si>
    <t>农业土地开发资金收入</t>
  </si>
  <si>
    <t>21211</t>
  </si>
  <si>
    <t>农业土地开发资金支出</t>
  </si>
  <si>
    <t>二、上级提前下达政府性基金专项补助收入</t>
  </si>
  <si>
    <t>二、上级提前下达政府性基金专项补助支出</t>
  </si>
  <si>
    <t>政府性基金补助收入</t>
  </si>
  <si>
    <t>提前下达2019年国家旅游发展基金补助项目资金</t>
  </si>
  <si>
    <t>三、上年结转结余收入</t>
  </si>
  <si>
    <t>三、上年结转结余支出</t>
  </si>
  <si>
    <t>1030121</t>
  </si>
  <si>
    <t>旅游发展基金收入</t>
  </si>
  <si>
    <t>地方旅游开发项目补助</t>
  </si>
  <si>
    <t>其他国有土地使用权出让收入安排的支出</t>
  </si>
  <si>
    <t>1030155</t>
  </si>
  <si>
    <t>彩票公益金收入</t>
  </si>
  <si>
    <t>用于社会福利的彩票公益金支出</t>
  </si>
  <si>
    <t>用于体育事业的彩票公益金支出</t>
  </si>
  <si>
    <t>用于教育事业的彩票公益金支出</t>
  </si>
  <si>
    <t>表6：</t>
  </si>
  <si>
    <t>2020年度县级国有资本经营收支预算表（草案）</t>
  </si>
  <si>
    <t xml:space="preserve">科  目 </t>
  </si>
  <si>
    <t>本年预算收入</t>
  </si>
  <si>
    <t>科  目</t>
  </si>
  <si>
    <t>本年预算支出</t>
  </si>
  <si>
    <t>1030602股利、股息收入</t>
  </si>
  <si>
    <t>0</t>
  </si>
  <si>
    <t xml:space="preserve">103060202国有参股公司股利、股息收入            </t>
  </si>
  <si>
    <t xml:space="preserve">103060298其他国有资本经营预算企业股利、股息收入 </t>
  </si>
  <si>
    <t xml:space="preserve">当年国有资本经营支出 </t>
  </si>
  <si>
    <t xml:space="preserve">    调出资金</t>
  </si>
  <si>
    <t xml:space="preserve">     当年国有资本经营收入合计 </t>
  </si>
  <si>
    <t xml:space="preserve">    年终结余</t>
  </si>
  <si>
    <t>表7：</t>
  </si>
  <si>
    <r>
      <t>20</t>
    </r>
    <r>
      <rPr>
        <b/>
        <sz val="22"/>
        <color indexed="8"/>
        <rFont val="宋体"/>
        <family val="0"/>
      </rPr>
      <t>20</t>
    </r>
    <r>
      <rPr>
        <b/>
        <sz val="22"/>
        <color indexed="8"/>
        <rFont val="宋体"/>
        <family val="0"/>
      </rPr>
      <t>年度县级社会保险基金收支预算表（草案）</t>
    </r>
  </si>
  <si>
    <t>上年结余</t>
  </si>
  <si>
    <t>当年预算结余</t>
  </si>
  <si>
    <t>年末累计结余</t>
  </si>
  <si>
    <t xml:space="preserve">社会保险基金 </t>
  </si>
  <si>
    <t xml:space="preserve">一、企业职工基本养老保险基金 </t>
  </si>
  <si>
    <t xml:space="preserve">二、城镇职工基本医疗保险基金 </t>
  </si>
  <si>
    <t xml:space="preserve">三、工伤保险基金 </t>
  </si>
  <si>
    <t xml:space="preserve">四、失业保险基金 </t>
  </si>
  <si>
    <t xml:space="preserve">五、生育保险基金 </t>
  </si>
  <si>
    <t>表8：</t>
  </si>
  <si>
    <t xml:space="preserve">                           2020年度县级政府采购预算汇总表（草案）</t>
  </si>
  <si>
    <t>单位： 万元</t>
  </si>
  <si>
    <t>序号</t>
  </si>
  <si>
    <t>单位名称</t>
  </si>
  <si>
    <t>采购内容</t>
  </si>
  <si>
    <t>财政拨款资金</t>
  </si>
  <si>
    <t>资金来源</t>
  </si>
  <si>
    <t>专项资金</t>
  </si>
  <si>
    <t>事业收入</t>
  </si>
  <si>
    <t>其他资金</t>
  </si>
  <si>
    <t>事业基金</t>
  </si>
  <si>
    <t>备注</t>
  </si>
  <si>
    <t>货物类</t>
  </si>
  <si>
    <t>工程类</t>
  </si>
  <si>
    <t>服务类</t>
  </si>
  <si>
    <t>其他</t>
  </si>
  <si>
    <t>中央下达专项</t>
  </si>
  <si>
    <t>省下达专项</t>
  </si>
  <si>
    <t>州下达专项</t>
  </si>
  <si>
    <t>财政拨款资金结转</t>
  </si>
  <si>
    <t>其他资金结转</t>
  </si>
  <si>
    <t>迭部县阿夏乡政府</t>
  </si>
  <si>
    <t>201</t>
  </si>
  <si>
    <t>迭部县畜牧草原工作站</t>
  </si>
  <si>
    <t>213</t>
  </si>
  <si>
    <t>迭部县农业技术推广站</t>
  </si>
  <si>
    <t>迭部县藏文小学</t>
  </si>
  <si>
    <t>205</t>
  </si>
  <si>
    <t>森林公安局</t>
  </si>
  <si>
    <t>13</t>
  </si>
  <si>
    <t>6</t>
  </si>
  <si>
    <t xml:space="preserve">妇女联合会   </t>
  </si>
  <si>
    <t>29</t>
  </si>
  <si>
    <t>7</t>
  </si>
  <si>
    <t>团县委</t>
  </si>
  <si>
    <t>8</t>
  </si>
  <si>
    <t>多儿中心小学</t>
  </si>
  <si>
    <t>9</t>
  </si>
  <si>
    <t>动物卫生监督所</t>
  </si>
  <si>
    <t>10</t>
  </si>
  <si>
    <t>迭部县市场监督管理局</t>
  </si>
  <si>
    <t>38</t>
  </si>
  <si>
    <t>11</t>
  </si>
  <si>
    <t>卡坝中心小学</t>
  </si>
  <si>
    <t>12</t>
  </si>
  <si>
    <t>14</t>
  </si>
  <si>
    <t>迭部县博物馆</t>
  </si>
  <si>
    <t>207</t>
  </si>
  <si>
    <t>15</t>
  </si>
  <si>
    <t>尼傲乡人民政府</t>
  </si>
  <si>
    <t>16</t>
  </si>
  <si>
    <t>县文化馆</t>
  </si>
  <si>
    <t>17</t>
  </si>
  <si>
    <t>县藏医院</t>
  </si>
  <si>
    <t>210</t>
  </si>
  <si>
    <t>18</t>
  </si>
  <si>
    <t>水保局</t>
  </si>
  <si>
    <t>19</t>
  </si>
  <si>
    <t>扶贫办</t>
  </si>
  <si>
    <t>20</t>
  </si>
  <si>
    <t>县农经站</t>
  </si>
  <si>
    <t>21</t>
  </si>
  <si>
    <t>县档案局</t>
  </si>
  <si>
    <t>26</t>
  </si>
  <si>
    <t>22</t>
  </si>
  <si>
    <t>司法局</t>
  </si>
  <si>
    <t>204</t>
  </si>
  <si>
    <t>23</t>
  </si>
  <si>
    <t>农村能源办公室</t>
  </si>
  <si>
    <t>24</t>
  </si>
  <si>
    <t>图书馆</t>
  </si>
  <si>
    <t>25</t>
  </si>
  <si>
    <t>迭部县农业农村局</t>
  </si>
  <si>
    <t>27</t>
  </si>
  <si>
    <t>桑坝中心学校</t>
  </si>
  <si>
    <t>28</t>
  </si>
  <si>
    <t>党史办</t>
  </si>
  <si>
    <t>36</t>
  </si>
  <si>
    <t>30</t>
  </si>
  <si>
    <t>妇幼保健站</t>
  </si>
  <si>
    <t>卫生健康局</t>
  </si>
  <si>
    <t>卫生计生局综合监督执法所</t>
  </si>
  <si>
    <t>益哇卫生院</t>
  </si>
  <si>
    <t>旺藏中心卫生院</t>
  </si>
  <si>
    <t>尼傲卫生院</t>
  </si>
  <si>
    <t>电尕卫生院</t>
  </si>
  <si>
    <t>卡坝卫生院</t>
  </si>
  <si>
    <t>阿夏卫生院</t>
  </si>
  <si>
    <t>腊子口乡卫生院</t>
  </si>
  <si>
    <t>多儿卫生院</t>
  </si>
  <si>
    <t>达拉卫生院</t>
  </si>
  <si>
    <t>洛大卫生院</t>
  </si>
  <si>
    <t>桑坝卫生院</t>
  </si>
  <si>
    <t>迭部县人民医院</t>
  </si>
  <si>
    <t>腊子口战役纪念馆</t>
  </si>
  <si>
    <t>旺藏乡</t>
  </si>
  <si>
    <t>洛大镇人民政府</t>
  </si>
  <si>
    <t>地震局</t>
  </si>
  <si>
    <t>224</t>
  </si>
  <si>
    <t>达拉乡人民政府</t>
  </si>
  <si>
    <t>益哇镇人民政府</t>
  </si>
  <si>
    <t>疾控中心</t>
  </si>
  <si>
    <t>教育和科学技术局</t>
  </si>
  <si>
    <t>自然资源局</t>
  </si>
  <si>
    <t>220</t>
  </si>
  <si>
    <t>洛大九年制学校</t>
  </si>
  <si>
    <t>住建局</t>
  </si>
  <si>
    <t>212</t>
  </si>
  <si>
    <t>高级中学</t>
  </si>
  <si>
    <t>公安局</t>
  </si>
  <si>
    <t>31</t>
  </si>
  <si>
    <t>县纪委</t>
  </si>
  <si>
    <t>宣传部</t>
  </si>
  <si>
    <t>33</t>
  </si>
  <si>
    <t>组织部</t>
  </si>
  <si>
    <t>32</t>
  </si>
  <si>
    <t>甘南藏族自治州生态环境局迭部分局</t>
  </si>
  <si>
    <t>211</t>
  </si>
  <si>
    <t>花园工作站</t>
  </si>
  <si>
    <t>督导室</t>
  </si>
  <si>
    <t>腊子口镇人民政府</t>
  </si>
  <si>
    <t>迭部县林业技术推广指导站</t>
  </si>
  <si>
    <t>阿夏小学</t>
  </si>
  <si>
    <t>俄界国家级重点文物管理所</t>
  </si>
  <si>
    <t xml:space="preserve">残疾人联合会 </t>
  </si>
  <si>
    <t>208</t>
  </si>
  <si>
    <t>县水利技术综合服务站</t>
  </si>
  <si>
    <t>达拉乡中心小学</t>
  </si>
  <si>
    <t>电尕镇人民政府</t>
  </si>
  <si>
    <t>动物疫病预防控制中心</t>
  </si>
  <si>
    <t>县民政局</t>
  </si>
  <si>
    <t>多儿乡人民政府</t>
  </si>
  <si>
    <t>应急管理局</t>
  </si>
  <si>
    <t>县农牧业机械管理局</t>
  </si>
  <si>
    <t>人大办</t>
  </si>
  <si>
    <t>桑坝乡人民政府</t>
  </si>
  <si>
    <t>统计局</t>
  </si>
  <si>
    <t>县道路运输管理局</t>
  </si>
  <si>
    <t>214</t>
  </si>
  <si>
    <t>迭部县委政法委</t>
  </si>
  <si>
    <t>人社局</t>
  </si>
  <si>
    <t>政协办</t>
  </si>
  <si>
    <t>县委编办</t>
  </si>
  <si>
    <t>县信访局</t>
  </si>
  <si>
    <t>县人民政府政务服务中心</t>
  </si>
  <si>
    <t>党职校</t>
  </si>
  <si>
    <t>交通运输局</t>
  </si>
  <si>
    <t>县农产品质量安全检测检验中心</t>
  </si>
  <si>
    <t>县种子管理站</t>
  </si>
  <si>
    <t>统一战线工作部</t>
  </si>
  <si>
    <t>34</t>
  </si>
  <si>
    <t>县财政局</t>
  </si>
  <si>
    <t>07</t>
  </si>
  <si>
    <t>08</t>
  </si>
  <si>
    <t>扎尕那大景区管理委员</t>
  </si>
  <si>
    <t>县林果业科技园</t>
  </si>
  <si>
    <t>电尕镇中心小学</t>
  </si>
  <si>
    <t>教育科学研究室</t>
  </si>
  <si>
    <t>益哇中心小学</t>
  </si>
  <si>
    <t>审计局</t>
  </si>
  <si>
    <t>水务局</t>
  </si>
  <si>
    <t>旺藏九年制学校</t>
  </si>
  <si>
    <t>县政府办</t>
  </si>
  <si>
    <t>尼傲乡中心小学</t>
  </si>
  <si>
    <t>幼儿园</t>
  </si>
  <si>
    <t>卡坝乡人民政府</t>
  </si>
  <si>
    <t>迭部县军人退役事务所</t>
  </si>
  <si>
    <t>医疗保障局</t>
  </si>
  <si>
    <t>迭部县发展和改革局</t>
  </si>
  <si>
    <t xml:space="preserve">消防大队  </t>
  </si>
  <si>
    <t>表9：</t>
  </si>
  <si>
    <t>2020年政府购买服务预算汇总表</t>
  </si>
  <si>
    <t>政府购买服务项目名称</t>
  </si>
  <si>
    <t>购买服务内容</t>
  </si>
  <si>
    <t>财政拨款安排的支出</t>
  </si>
  <si>
    <t>一般公共预算</t>
  </si>
  <si>
    <t>政府性基金预算</t>
  </si>
  <si>
    <t>国有资本经营预算</t>
  </si>
  <si>
    <t>总计:</t>
  </si>
  <si>
    <t/>
  </si>
  <si>
    <t>临时工</t>
  </si>
  <si>
    <t>门卫、保洁</t>
  </si>
  <si>
    <t>聘用</t>
  </si>
  <si>
    <t>村级防疫员</t>
  </si>
  <si>
    <t>专家</t>
  </si>
  <si>
    <t xml:space="preserve">迭部县机关事务管理局 </t>
  </si>
  <si>
    <t>临时工工资</t>
  </si>
  <si>
    <t>政府统办楼玻璃清洁</t>
  </si>
  <si>
    <t>垃圾清理</t>
  </si>
  <si>
    <t>迭部县民政局</t>
  </si>
  <si>
    <t>社会救助工作服务</t>
  </si>
  <si>
    <t>社会养老院服务、城乡低保工作、城乡临时救助</t>
  </si>
  <si>
    <t>植物信息检索系统</t>
  </si>
  <si>
    <t>野生植物调查</t>
  </si>
  <si>
    <t>车辆维修费</t>
  </si>
  <si>
    <t>植物调查及出版费</t>
  </si>
  <si>
    <t>林地变更及公益林落界费</t>
  </si>
  <si>
    <t>设计费及劳务费</t>
  </si>
  <si>
    <t>迭部县林业综合管理服务中心</t>
  </si>
  <si>
    <t>公益林补助资金</t>
  </si>
  <si>
    <t>森林保险费</t>
  </si>
  <si>
    <t>公益林管理下乡租车</t>
  </si>
  <si>
    <t>病害虫防治</t>
  </si>
  <si>
    <t>档案建设</t>
  </si>
  <si>
    <t>迭部县林木种苗管理站</t>
  </si>
  <si>
    <t>林木良种培育补贴</t>
  </si>
  <si>
    <t>扩改培育人工费</t>
  </si>
  <si>
    <t>基地管理费</t>
  </si>
  <si>
    <t>维修水渠费</t>
  </si>
  <si>
    <t>水泵水管安装费</t>
  </si>
  <si>
    <t>差旅费、档案管理费</t>
  </si>
  <si>
    <t>迭部县审计局</t>
  </si>
  <si>
    <t>审计服务</t>
  </si>
  <si>
    <t>审计服务费</t>
  </si>
  <si>
    <t>人行</t>
  </si>
  <si>
    <t>迭部县公安局</t>
  </si>
  <si>
    <t>零星维修工程</t>
  </si>
  <si>
    <t>墙面、视频监控、院墙、室内等维修</t>
  </si>
  <si>
    <t>办案区升级改造维修工程</t>
  </si>
  <si>
    <t>监控、软包等</t>
  </si>
  <si>
    <t>看守所视频监控信息化建设</t>
  </si>
  <si>
    <t>监控视频信息化</t>
  </si>
  <si>
    <t>迭部县重点寺庙监控建设工程</t>
  </si>
  <si>
    <t>迭部县财政局</t>
  </si>
  <si>
    <t>资产系统维护</t>
  </si>
  <si>
    <t>一体化平台维护</t>
  </si>
  <si>
    <t>集中支付网络维护费</t>
  </si>
  <si>
    <t>财务软件维护</t>
  </si>
  <si>
    <t>商务服务</t>
  </si>
  <si>
    <t>迭部县乡镇集中式饮用水质监测费</t>
  </si>
  <si>
    <t>农村环境质量试点监测费及重点生态功能县域环境质量监测费</t>
  </si>
  <si>
    <t>农村环境质量试点监测费</t>
  </si>
  <si>
    <t>迭部县住房和城乡建设局</t>
  </si>
  <si>
    <t>传统村落规划编制经费</t>
  </si>
  <si>
    <t>生态文明小康村规划设计费</t>
  </si>
  <si>
    <t>生态文明小康村规划费</t>
  </si>
  <si>
    <t>城区绿化</t>
  </si>
  <si>
    <t>废品收购站补助</t>
  </si>
  <si>
    <t>废品收购站站补</t>
  </si>
  <si>
    <t>城市维护费</t>
  </si>
  <si>
    <t>环卫设施运行及维护费</t>
  </si>
  <si>
    <t>环卫设施运行维护费</t>
  </si>
  <si>
    <t>集中供热换热站及锅炉维修</t>
  </si>
  <si>
    <t>环境卫生综合整治</t>
  </si>
  <si>
    <t>环境卫生综合整</t>
  </si>
  <si>
    <t>迭部县退役军人事务局</t>
  </si>
  <si>
    <t>劳动力</t>
  </si>
  <si>
    <t>表10：</t>
  </si>
  <si>
    <r>
      <t>2020</t>
    </r>
    <r>
      <rPr>
        <b/>
        <sz val="22"/>
        <rFont val="宋体"/>
        <family val="0"/>
      </rPr>
      <t>年度县级财政“三公经费”控制数预算表（草案）</t>
    </r>
  </si>
  <si>
    <t>项  目</t>
  </si>
  <si>
    <t>本年预算数</t>
  </si>
  <si>
    <t>合  计</t>
  </si>
  <si>
    <t>1、因公出国（境）费用</t>
  </si>
  <si>
    <t>2、公务接待费</t>
  </si>
  <si>
    <t>3、公务用车费</t>
  </si>
  <si>
    <t xml:space="preserve"> 其中：（1）公务用车运行维护费</t>
  </si>
  <si>
    <t xml:space="preserve">      （2）公务用车购置费</t>
  </si>
  <si>
    <r>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接待费，指单位按规定开支的各类公务接待（含外宾接待）支出。（3）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专车、一般公务用车和执法执勤用车。</t>
    </r>
  </si>
  <si>
    <t>人员经费中含291.7264万元（顶岗支教实习补助15万元，乡村教师生活补助120万元，炊事员工资79万元，班主任津贴75万元，代课人员工龄补助2.7264万元）；民生保障31.22万元（北京共美民族教育发展基金30万元，大学生村官助学贷款代偿金1.22万元）；专项业务费28.2万元（高考招生经费11.4万元，学生毕业测试费16.8万元）</t>
  </si>
  <si>
    <t>文域名注册经费3.19万元，电子编制管理证运行维护资金2万元</t>
  </si>
  <si>
    <t>人员经费包括（临时工工资11万元），专项业务费20万元（会计培训经费5万元，农财股“一事一议”监理费10万元，国资资产信息系统维护费5万元</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</si>
</sst>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 numFmtId="180" formatCode="_(* #,##0_);_(* \(#,##0\);_(* &quot;-&quot;_);_(@_)"/>
    <numFmt numFmtId="181" formatCode="0_);[Red]\(0\)"/>
    <numFmt numFmtId="182" formatCode="0.00_);[Red]\(0.00\)"/>
    <numFmt numFmtId="183" formatCode="0.00_ "/>
    <numFmt numFmtId="184" formatCode="###############0.00"/>
    <numFmt numFmtId="185" formatCode="0_ "/>
    <numFmt numFmtId="186" formatCode="00"/>
  </numFmts>
  <fonts count="91">
    <font>
      <sz val="12"/>
      <name val="宋体"/>
      <family val="0"/>
    </font>
    <font>
      <sz val="11"/>
      <color indexed="8"/>
      <name val="宋体"/>
      <family val="0"/>
    </font>
    <font>
      <sz val="12"/>
      <name val="楷体_GB2312"/>
      <family val="0"/>
    </font>
    <font>
      <sz val="11"/>
      <name val="宋体"/>
      <family val="0"/>
    </font>
    <font>
      <b/>
      <sz val="14"/>
      <name val="黑体"/>
      <family val="3"/>
    </font>
    <font>
      <sz val="11"/>
      <name val="楷体_GB2312"/>
      <family val="0"/>
    </font>
    <font>
      <b/>
      <sz val="11"/>
      <name val="宋体"/>
      <family val="0"/>
    </font>
    <font>
      <sz val="12"/>
      <name val="华文中宋"/>
      <family val="0"/>
    </font>
    <font>
      <b/>
      <sz val="12"/>
      <name val="黑体"/>
      <family val="3"/>
    </font>
    <font>
      <b/>
      <sz val="11"/>
      <name val="黑体"/>
      <family val="3"/>
    </font>
    <font>
      <b/>
      <sz val="18"/>
      <name val="宋体"/>
      <family val="0"/>
    </font>
    <font>
      <b/>
      <sz val="18"/>
      <name val="Default"/>
      <family val="2"/>
    </font>
    <font>
      <sz val="11"/>
      <name val="Default"/>
      <family val="2"/>
    </font>
    <font>
      <b/>
      <sz val="12"/>
      <name val="宋体"/>
      <family val="0"/>
    </font>
    <font>
      <sz val="11"/>
      <name val="Arial"/>
      <family val="2"/>
    </font>
    <font>
      <sz val="6"/>
      <name val="宋体"/>
      <family val="0"/>
    </font>
    <font>
      <sz val="10"/>
      <name val="宋体"/>
      <family val="0"/>
    </font>
    <font>
      <sz val="10"/>
      <name val="Arial"/>
      <family val="2"/>
    </font>
    <font>
      <b/>
      <sz val="22"/>
      <name val="宋体"/>
      <family val="0"/>
    </font>
    <font>
      <b/>
      <sz val="14"/>
      <name val="宋体"/>
      <family val="0"/>
    </font>
    <font>
      <b/>
      <sz val="11"/>
      <name val="Arial"/>
      <family val="2"/>
    </font>
    <font>
      <b/>
      <sz val="16"/>
      <name val="宋体"/>
      <family val="0"/>
    </font>
    <font>
      <b/>
      <sz val="10"/>
      <name val="宋体"/>
      <family val="0"/>
    </font>
    <font>
      <b/>
      <sz val="10"/>
      <name val="黑体"/>
      <family val="3"/>
    </font>
    <font>
      <sz val="9"/>
      <name val="宋体"/>
      <family val="0"/>
    </font>
    <font>
      <b/>
      <sz val="9"/>
      <name val="宋体"/>
      <family val="0"/>
    </font>
    <font>
      <sz val="12"/>
      <name val="Times New Roman"/>
      <family val="1"/>
    </font>
    <font>
      <b/>
      <sz val="15"/>
      <color indexed="56"/>
      <name val="宋体"/>
      <family val="0"/>
    </font>
    <font>
      <b/>
      <sz val="18"/>
      <color indexed="56"/>
      <name val="宋体"/>
      <family val="0"/>
    </font>
    <font>
      <sz val="11"/>
      <color indexed="9"/>
      <name val="宋体"/>
      <family val="0"/>
    </font>
    <font>
      <sz val="11"/>
      <color indexed="60"/>
      <name val="宋体"/>
      <family val="0"/>
    </font>
    <font>
      <b/>
      <sz val="11"/>
      <color indexed="63"/>
      <name val="宋体"/>
      <family val="0"/>
    </font>
    <font>
      <b/>
      <sz val="13"/>
      <color indexed="56"/>
      <name val="宋体"/>
      <family val="0"/>
    </font>
    <font>
      <sz val="11"/>
      <color indexed="62"/>
      <name val="宋体"/>
      <family val="0"/>
    </font>
    <font>
      <sz val="11"/>
      <color indexed="10"/>
      <name val="宋体"/>
      <family val="0"/>
    </font>
    <font>
      <b/>
      <sz val="11"/>
      <color indexed="52"/>
      <name val="宋体"/>
      <family val="0"/>
    </font>
    <font>
      <b/>
      <sz val="11"/>
      <color indexed="56"/>
      <name val="宋体"/>
      <family val="0"/>
    </font>
    <font>
      <sz val="11"/>
      <color indexed="20"/>
      <name val="宋体"/>
      <family val="0"/>
    </font>
    <font>
      <u val="single"/>
      <sz val="12"/>
      <color indexed="12"/>
      <name val="宋体"/>
      <family val="0"/>
    </font>
    <font>
      <sz val="11"/>
      <color indexed="52"/>
      <name val="宋体"/>
      <family val="0"/>
    </font>
    <font>
      <i/>
      <sz val="11"/>
      <color indexed="23"/>
      <name val="宋体"/>
      <family val="0"/>
    </font>
    <font>
      <sz val="10"/>
      <name val="Helv"/>
      <family val="2"/>
    </font>
    <font>
      <u val="single"/>
      <sz val="12"/>
      <color indexed="36"/>
      <name val="宋体"/>
      <family val="0"/>
    </font>
    <font>
      <sz val="11"/>
      <color indexed="17"/>
      <name val="宋体"/>
      <family val="0"/>
    </font>
    <font>
      <b/>
      <sz val="11"/>
      <color indexed="9"/>
      <name val="宋体"/>
      <family val="0"/>
    </font>
    <font>
      <b/>
      <sz val="11"/>
      <color indexed="8"/>
      <name val="宋体"/>
      <family val="0"/>
    </font>
    <font>
      <b/>
      <sz val="12"/>
      <name val="Times New Roman"/>
      <family val="1"/>
    </font>
    <font>
      <sz val="7"/>
      <name val="Small Fonts"/>
      <family val="2"/>
    </font>
    <font>
      <sz val="10"/>
      <name val="MS Sans Serif"/>
      <family val="2"/>
    </font>
    <font>
      <b/>
      <sz val="10"/>
      <name val="MS Sans Serif"/>
      <family val="2"/>
    </font>
    <font>
      <b/>
      <sz val="22"/>
      <color indexed="8"/>
      <name val="宋体"/>
      <family val="0"/>
    </font>
    <font>
      <b/>
      <sz val="9"/>
      <color indexed="10"/>
      <name val="宋体"/>
      <family val="0"/>
    </font>
    <font>
      <sz val="9"/>
      <color indexed="8"/>
      <name val="宋体"/>
      <family val="0"/>
    </font>
    <font>
      <sz val="12"/>
      <color indexed="8"/>
      <name val="宋体"/>
      <family val="0"/>
    </font>
    <font>
      <sz val="12"/>
      <color indexed="10"/>
      <name val="宋体"/>
      <family val="0"/>
    </font>
    <font>
      <sz val="6"/>
      <color indexed="8"/>
      <name val="宋体"/>
      <family val="0"/>
    </font>
    <font>
      <b/>
      <sz val="18"/>
      <color indexed="8"/>
      <name val="宋体"/>
      <family val="0"/>
    </font>
    <font>
      <b/>
      <sz val="6"/>
      <color indexed="8"/>
      <name val="宋体"/>
      <family val="0"/>
    </font>
    <font>
      <b/>
      <sz val="10"/>
      <color indexed="8"/>
      <name val="宋体"/>
      <family val="0"/>
    </font>
    <font>
      <sz val="10"/>
      <color indexed="8"/>
      <name val="宋体"/>
      <family val="0"/>
    </font>
    <font>
      <b/>
      <sz val="14"/>
      <color indexed="8"/>
      <name val="黑体"/>
      <family val="3"/>
    </font>
    <font>
      <sz val="16"/>
      <color indexed="8"/>
      <name val="宋体"/>
      <family val="0"/>
    </font>
    <font>
      <sz val="10"/>
      <color indexed="10"/>
      <name val="宋体"/>
      <family val="0"/>
    </font>
    <font>
      <sz val="11"/>
      <color theme="1"/>
      <name val="Calibri"/>
      <family val="0"/>
    </font>
    <font>
      <sz val="12"/>
      <name val="Cambria"/>
      <family val="0"/>
    </font>
    <font>
      <sz val="11"/>
      <name val="Cambria"/>
      <family val="0"/>
    </font>
    <font>
      <sz val="11"/>
      <color theme="1"/>
      <name val="宋体"/>
      <family val="0"/>
    </font>
    <font>
      <sz val="11"/>
      <color theme="1"/>
      <name val="Cambria"/>
      <family val="0"/>
    </font>
    <font>
      <sz val="12"/>
      <color theme="1"/>
      <name val="宋体"/>
      <family val="0"/>
    </font>
    <font>
      <sz val="12"/>
      <color rgb="FFFF0000"/>
      <name val="宋体"/>
      <family val="0"/>
    </font>
    <font>
      <sz val="11"/>
      <name val="Calibri"/>
      <family val="0"/>
    </font>
    <font>
      <sz val="6"/>
      <color theme="1"/>
      <name val="宋体"/>
      <family val="0"/>
    </font>
    <font>
      <b/>
      <sz val="18"/>
      <color theme="1"/>
      <name val="Calibri"/>
      <family val="0"/>
    </font>
    <font>
      <b/>
      <sz val="6"/>
      <color theme="1"/>
      <name val="Calibri"/>
      <family val="0"/>
    </font>
    <font>
      <b/>
      <sz val="11"/>
      <color theme="1"/>
      <name val="Calibri"/>
      <family val="0"/>
    </font>
    <font>
      <b/>
      <sz val="10"/>
      <color theme="1"/>
      <name val="Calibri"/>
      <family val="0"/>
    </font>
    <font>
      <sz val="10"/>
      <color theme="1"/>
      <name val="Calibri"/>
      <family val="0"/>
    </font>
    <font>
      <sz val="10"/>
      <color theme="1"/>
      <name val="宋体"/>
      <family val="0"/>
    </font>
    <font>
      <sz val="12"/>
      <name val="Calibri"/>
      <family val="0"/>
    </font>
    <font>
      <b/>
      <sz val="14"/>
      <color theme="1"/>
      <name val="黑体"/>
      <family val="3"/>
    </font>
    <font>
      <sz val="16"/>
      <color theme="1"/>
      <name val="Calibri"/>
      <family val="0"/>
    </font>
    <font>
      <sz val="10"/>
      <color rgb="FFFF0000"/>
      <name val="宋体"/>
      <family val="0"/>
    </font>
    <font>
      <sz val="9"/>
      <color rgb="FF000000"/>
      <name val="宋体"/>
      <family val="0"/>
    </font>
    <font>
      <b/>
      <sz val="9"/>
      <color rgb="FFFF0000"/>
      <name val="宋体"/>
      <family val="0"/>
    </font>
    <font>
      <sz val="9"/>
      <color theme="1"/>
      <name val="宋体"/>
      <family val="0"/>
    </font>
    <font>
      <b/>
      <sz val="16"/>
      <name val="Calibri"/>
      <family val="0"/>
    </font>
    <font>
      <b/>
      <sz val="22"/>
      <color theme="1"/>
      <name val="Calibri"/>
      <family val="0"/>
    </font>
    <font>
      <b/>
      <sz val="11"/>
      <color theme="1"/>
      <name val="宋体"/>
      <family val="0"/>
    </font>
    <font>
      <b/>
      <sz val="18"/>
      <name val="Cambria"/>
      <family val="0"/>
    </font>
    <font>
      <b/>
      <sz val="11"/>
      <name val="Cambria"/>
      <family val="0"/>
    </font>
    <font>
      <b/>
      <sz val="22"/>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FF"/>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167">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lignment/>
      <protection/>
    </xf>
    <xf numFmtId="0" fontId="17"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46" fillId="0" borderId="0" applyNumberFormat="0" applyFill="0" applyBorder="0" applyAlignment="0" applyProtection="0"/>
    <xf numFmtId="37" fontId="47" fillId="0" borderId="0">
      <alignment/>
      <protection/>
    </xf>
    <xf numFmtId="0" fontId="48" fillId="0" borderId="0">
      <alignment/>
      <protection/>
    </xf>
    <xf numFmtId="0" fontId="49"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7" fillId="0" borderId="1" applyNumberFormat="0" applyFill="0" applyAlignment="0" applyProtection="0"/>
    <xf numFmtId="0" fontId="27" fillId="0" borderId="1" applyNumberFormat="0" applyFill="0" applyAlignment="0" applyProtection="0"/>
    <xf numFmtId="0" fontId="27" fillId="0" borderId="1"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2" fillId="0" borderId="2"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17"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vertical="center"/>
      <protection/>
    </xf>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2" fillId="0" borderId="0" applyNumberFormat="0" applyFill="0" applyBorder="0" applyAlignment="0" applyProtection="0"/>
    <xf numFmtId="0" fontId="45" fillId="0" borderId="4" applyNumberFormat="0" applyFill="0" applyAlignment="0" applyProtection="0"/>
    <xf numFmtId="0" fontId="45" fillId="0" borderId="4" applyNumberFormat="0" applyFill="0" applyAlignment="0" applyProtection="0"/>
    <xf numFmtId="0" fontId="45" fillId="0" borderId="4"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5" fillId="16" borderId="5" applyNumberFormat="0" applyAlignment="0" applyProtection="0"/>
    <xf numFmtId="0" fontId="35" fillId="16" borderId="5" applyNumberFormat="0" applyAlignment="0" applyProtection="0"/>
    <xf numFmtId="0" fontId="35" fillId="16" borderId="5" applyNumberFormat="0" applyAlignment="0" applyProtection="0"/>
    <xf numFmtId="0" fontId="44" fillId="17" borderId="6" applyNumberFormat="0" applyAlignment="0" applyProtection="0"/>
    <xf numFmtId="0" fontId="44" fillId="17" borderId="6" applyNumberFormat="0" applyAlignment="0" applyProtection="0"/>
    <xf numFmtId="0" fontId="44" fillId="17" borderId="6"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9" fillId="0" borderId="7" applyNumberFormat="0" applyFill="0" applyAlignment="0" applyProtection="0"/>
    <xf numFmtId="0" fontId="39" fillId="0" borderId="7" applyNumberFormat="0" applyFill="0" applyAlignment="0" applyProtection="0"/>
    <xf numFmtId="0" fontId="39" fillId="0" borderId="7" applyNumberFormat="0" applyFill="0" applyAlignment="0" applyProtection="0"/>
    <xf numFmtId="0" fontId="48" fillId="0" borderId="0">
      <alignment/>
      <protection/>
    </xf>
    <xf numFmtId="180"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176" fontId="0" fillId="0" borderId="0" applyFont="0" applyFill="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1" fillId="16" borderId="8" applyNumberFormat="0" applyAlignment="0" applyProtection="0"/>
    <xf numFmtId="0" fontId="31" fillId="16" borderId="8" applyNumberFormat="0" applyAlignment="0" applyProtection="0"/>
    <xf numFmtId="0" fontId="31" fillId="16" borderId="8" applyNumberFormat="0" applyAlignment="0" applyProtection="0"/>
    <xf numFmtId="0" fontId="33" fillId="7" borderId="5" applyNumberFormat="0" applyAlignment="0" applyProtection="0"/>
    <xf numFmtId="0" fontId="33" fillId="7" borderId="5" applyNumberFormat="0" applyAlignment="0" applyProtection="0"/>
    <xf numFmtId="0" fontId="33" fillId="7" borderId="5" applyNumberFormat="0" applyAlignment="0" applyProtection="0"/>
    <xf numFmtId="0" fontId="17" fillId="0" borderId="0">
      <alignment/>
      <protection/>
    </xf>
    <xf numFmtId="0" fontId="42"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453">
    <xf numFmtId="0" fontId="0" fillId="0" borderId="0" xfId="0" applyFont="1" applyAlignment="1">
      <alignment/>
    </xf>
    <xf numFmtId="0" fontId="2" fillId="0" borderId="0" xfId="101" applyFont="1">
      <alignment/>
      <protection/>
    </xf>
    <xf numFmtId="0" fontId="3" fillId="0" borderId="0" xfId="101" applyFont="1">
      <alignment/>
      <protection/>
    </xf>
    <xf numFmtId="0" fontId="0" fillId="0" borderId="0" xfId="101">
      <alignment/>
      <protection/>
    </xf>
    <xf numFmtId="0" fontId="4" fillId="0" borderId="0" xfId="101" applyFont="1" applyAlignment="1">
      <alignment vertical="center"/>
      <protection/>
    </xf>
    <xf numFmtId="0" fontId="5" fillId="0" borderId="0" xfId="101" applyFont="1" applyBorder="1" applyAlignment="1">
      <alignment vertical="center"/>
      <protection/>
    </xf>
    <xf numFmtId="0" fontId="5" fillId="0" borderId="0" xfId="101" applyFont="1">
      <alignment/>
      <protection/>
    </xf>
    <xf numFmtId="0" fontId="3" fillId="0" borderId="0" xfId="101" applyFont="1" applyAlignment="1">
      <alignment horizontal="right" vertical="center"/>
      <protection/>
    </xf>
    <xf numFmtId="0" fontId="6" fillId="0" borderId="10" xfId="101" applyFont="1" applyBorder="1" applyAlignment="1">
      <alignment horizontal="center" vertical="center"/>
      <protection/>
    </xf>
    <xf numFmtId="0" fontId="0" fillId="0" borderId="10" xfId="101" applyFont="1" applyBorder="1" applyAlignment="1">
      <alignment horizontal="center" vertical="center"/>
      <protection/>
    </xf>
    <xf numFmtId="0" fontId="0" fillId="0" borderId="10" xfId="101" applyFont="1" applyBorder="1" applyAlignment="1">
      <alignment vertical="center" wrapText="1"/>
      <protection/>
    </xf>
    <xf numFmtId="0" fontId="3" fillId="0" borderId="10" xfId="101" applyFont="1" applyBorder="1" applyAlignment="1">
      <alignment vertical="center"/>
      <protection/>
    </xf>
    <xf numFmtId="0" fontId="3" fillId="0" borderId="10" xfId="101" applyFont="1" applyBorder="1" applyAlignment="1">
      <alignment horizontal="center" vertical="center"/>
      <protection/>
    </xf>
    <xf numFmtId="0" fontId="3" fillId="0" borderId="10" xfId="101" applyFont="1" applyBorder="1" applyAlignment="1">
      <alignment vertical="center" wrapText="1"/>
      <protection/>
    </xf>
    <xf numFmtId="0" fontId="7" fillId="0" borderId="0" xfId="101" applyFont="1">
      <alignment/>
      <protection/>
    </xf>
    <xf numFmtId="0" fontId="0" fillId="0" borderId="0" xfId="101" applyFont="1">
      <alignment/>
      <protection/>
    </xf>
    <xf numFmtId="0" fontId="3" fillId="0" borderId="11" xfId="101" applyFont="1" applyBorder="1" applyAlignment="1">
      <alignment vertical="center"/>
      <protection/>
    </xf>
    <xf numFmtId="0" fontId="3" fillId="0" borderId="11" xfId="101" applyFont="1" applyBorder="1" applyAlignment="1">
      <alignment horizontal="center" vertical="center"/>
      <protection/>
    </xf>
    <xf numFmtId="0" fontId="3" fillId="0" borderId="11" xfId="101" applyFont="1" applyBorder="1" applyAlignment="1">
      <alignment horizontal="left" vertical="center" wrapText="1"/>
      <protection/>
    </xf>
    <xf numFmtId="0" fontId="3" fillId="0" borderId="10" xfId="101" applyFont="1" applyBorder="1" applyAlignment="1">
      <alignment horizontal="left" vertical="center" wrapText="1"/>
      <protection/>
    </xf>
    <xf numFmtId="0" fontId="3" fillId="0" borderId="10" xfId="101" applyFont="1" applyBorder="1" applyAlignment="1">
      <alignment wrapText="1"/>
      <protection/>
    </xf>
    <xf numFmtId="0" fontId="0" fillId="0" borderId="0" xfId="0" applyAlignment="1">
      <alignment vertical="center"/>
    </xf>
    <xf numFmtId="0" fontId="0" fillId="24" borderId="0" xfId="0" applyFill="1" applyBorder="1" applyAlignment="1">
      <alignment vertical="center"/>
    </xf>
    <xf numFmtId="0" fontId="0" fillId="24" borderId="0" xfId="0" applyFill="1" applyAlignment="1">
      <alignment vertical="center"/>
    </xf>
    <xf numFmtId="0" fontId="8" fillId="24" borderId="0" xfId="0" applyFont="1" applyFill="1" applyAlignment="1">
      <alignment vertical="center"/>
    </xf>
    <xf numFmtId="0" fontId="0" fillId="0" borderId="0" xfId="0" applyAlignment="1">
      <alignment horizontal="center" vertical="center"/>
    </xf>
    <xf numFmtId="181" fontId="0" fillId="0" borderId="0" xfId="0" applyNumberFormat="1" applyAlignment="1">
      <alignment vertical="center"/>
    </xf>
    <xf numFmtId="181" fontId="0" fillId="0" borderId="0" xfId="0" applyNumberFormat="1" applyAlignment="1">
      <alignment horizontal="left" vertical="center"/>
    </xf>
    <xf numFmtId="181" fontId="64" fillId="0" borderId="0" xfId="0" applyNumberFormat="1" applyFont="1" applyAlignment="1">
      <alignment horizontal="left" vertical="center"/>
    </xf>
    <xf numFmtId="182" fontId="0" fillId="0" borderId="0" xfId="0" applyNumberFormat="1" applyAlignment="1">
      <alignment horizontal="left" vertical="center"/>
    </xf>
    <xf numFmtId="0" fontId="4" fillId="0" borderId="0" xfId="0" applyFont="1" applyAlignment="1">
      <alignment horizontal="center" vertical="center"/>
    </xf>
    <xf numFmtId="181" fontId="9" fillId="0" borderId="0" xfId="0" applyNumberFormat="1" applyFont="1" applyBorder="1" applyAlignment="1">
      <alignment vertical="center"/>
    </xf>
    <xf numFmtId="181" fontId="3" fillId="0" borderId="0" xfId="0" applyNumberFormat="1" applyFont="1" applyBorder="1" applyAlignment="1">
      <alignment horizontal="left" vertical="center"/>
    </xf>
    <xf numFmtId="181" fontId="65" fillId="0" borderId="0" xfId="0" applyNumberFormat="1" applyFont="1" applyBorder="1" applyAlignment="1">
      <alignment horizontal="left" vertical="center"/>
    </xf>
    <xf numFmtId="182" fontId="3" fillId="0" borderId="0" xfId="0" applyNumberFormat="1" applyFont="1" applyBorder="1" applyAlignment="1">
      <alignment horizontal="left" vertical="center"/>
    </xf>
    <xf numFmtId="181" fontId="3" fillId="0" borderId="0" xfId="0" applyNumberFormat="1" applyFont="1" applyBorder="1" applyAlignment="1">
      <alignment vertical="center"/>
    </xf>
    <xf numFmtId="0" fontId="0" fillId="24" borderId="0" xfId="0" applyFill="1" applyBorder="1" applyAlignment="1">
      <alignment horizontal="center" vertical="center"/>
    </xf>
    <xf numFmtId="0" fontId="0" fillId="24" borderId="0" xfId="0" applyFill="1" applyAlignment="1">
      <alignment horizontal="center" vertical="center"/>
    </xf>
    <xf numFmtId="181" fontId="3" fillId="25" borderId="10" xfId="96" applyNumberFormat="1" applyFont="1" applyFill="1" applyBorder="1" applyAlignment="1">
      <alignment vertical="top" wrapText="1"/>
      <protection/>
    </xf>
    <xf numFmtId="181" fontId="3" fillId="25" borderId="10" xfId="96" applyNumberFormat="1" applyFont="1" applyFill="1" applyBorder="1" applyAlignment="1">
      <alignment horizontal="left" vertical="top" wrapText="1"/>
      <protection/>
    </xf>
    <xf numFmtId="181" fontId="65" fillId="25" borderId="10" xfId="96" applyNumberFormat="1" applyFont="1" applyFill="1" applyBorder="1" applyAlignment="1">
      <alignment horizontal="left" vertical="top" wrapText="1"/>
      <protection/>
    </xf>
    <xf numFmtId="182" fontId="3" fillId="25" borderId="10" xfId="96" applyNumberFormat="1" applyFont="1" applyFill="1" applyBorder="1" applyAlignment="1">
      <alignment horizontal="left" vertical="center" wrapText="1"/>
      <protection/>
    </xf>
    <xf numFmtId="181" fontId="3" fillId="25" borderId="10" xfId="96" applyNumberFormat="1" applyFont="1" applyFill="1" applyBorder="1" applyAlignment="1">
      <alignment horizontal="center" vertical="top" wrapText="1"/>
      <protection/>
    </xf>
    <xf numFmtId="181" fontId="12" fillId="25" borderId="10" xfId="96" applyNumberFormat="1" applyFont="1" applyFill="1" applyBorder="1" applyAlignment="1">
      <alignment horizontal="right" vertical="top" wrapText="1"/>
      <protection/>
    </xf>
    <xf numFmtId="0" fontId="0" fillId="0" borderId="10" xfId="0" applyBorder="1" applyAlignment="1">
      <alignment horizontal="center" vertical="center"/>
    </xf>
    <xf numFmtId="181" fontId="3" fillId="25" borderId="10" xfId="96" applyNumberFormat="1" applyFont="1" applyFill="1" applyBorder="1" applyAlignment="1">
      <alignment horizontal="left" vertical="center" wrapText="1"/>
      <protection/>
    </xf>
    <xf numFmtId="181" fontId="65" fillId="25" borderId="10" xfId="96" applyNumberFormat="1" applyFont="1" applyFill="1" applyBorder="1" applyAlignment="1">
      <alignment horizontal="left" wrapText="1"/>
      <protection/>
    </xf>
    <xf numFmtId="183" fontId="3" fillId="25" borderId="10" xfId="96" applyNumberFormat="1" applyFont="1" applyFill="1" applyBorder="1" applyAlignment="1">
      <alignment horizontal="left" vertical="center" wrapText="1"/>
      <protection/>
    </xf>
    <xf numFmtId="181" fontId="65" fillId="25" borderId="10" xfId="96" applyNumberFormat="1" applyFont="1" applyFill="1" applyBorder="1" applyAlignment="1">
      <alignment horizontal="left" vertical="center" wrapText="1"/>
      <protection/>
    </xf>
    <xf numFmtId="181" fontId="12" fillId="25" borderId="10" xfId="96" applyNumberFormat="1" applyFont="1" applyFill="1" applyBorder="1" applyAlignment="1">
      <alignment horizontal="center" vertical="top" wrapText="1"/>
      <protection/>
    </xf>
    <xf numFmtId="181" fontId="3" fillId="0" borderId="10" xfId="0" applyNumberFormat="1" applyFont="1" applyFill="1" applyBorder="1" applyAlignment="1">
      <alignment horizontal="left" vertical="center" wrapText="1"/>
    </xf>
    <xf numFmtId="181" fontId="65" fillId="0" borderId="10" xfId="0" applyNumberFormat="1" applyFont="1" applyFill="1" applyBorder="1" applyAlignment="1">
      <alignment horizontal="left" vertical="center" wrapText="1"/>
    </xf>
    <xf numFmtId="181" fontId="3" fillId="0" borderId="10" xfId="0" applyNumberFormat="1" applyFont="1" applyBorder="1" applyAlignment="1">
      <alignment horizontal="left" vertical="center" wrapText="1"/>
    </xf>
    <xf numFmtId="0" fontId="3" fillId="0" borderId="10" xfId="0" applyFont="1" applyFill="1" applyBorder="1" applyAlignment="1">
      <alignment horizontal="left" vertical="center"/>
    </xf>
    <xf numFmtId="181" fontId="66" fillId="0" borderId="10" xfId="0" applyNumberFormat="1" applyFont="1" applyBorder="1" applyAlignment="1">
      <alignment horizontal="left" vertical="center"/>
    </xf>
    <xf numFmtId="0" fontId="3" fillId="0" borderId="10" xfId="0" applyFont="1" applyFill="1" applyBorder="1" applyAlignment="1">
      <alignment horizontal="left" vertical="center" wrapText="1"/>
    </xf>
    <xf numFmtId="0" fontId="65" fillId="0" borderId="10" xfId="0" applyFont="1" applyFill="1" applyBorder="1" applyAlignment="1">
      <alignment horizontal="left" vertical="center" wrapText="1"/>
    </xf>
    <xf numFmtId="183" fontId="66" fillId="0" borderId="10" xfId="0" applyNumberFormat="1" applyFont="1" applyBorder="1" applyAlignment="1">
      <alignment horizontal="left" vertical="center"/>
    </xf>
    <xf numFmtId="181" fontId="3" fillId="0" borderId="10" xfId="0" applyNumberFormat="1" applyFont="1" applyBorder="1" applyAlignment="1">
      <alignment horizontal="center" vertical="center"/>
    </xf>
    <xf numFmtId="181" fontId="3" fillId="0" borderId="10" xfId="0" applyNumberFormat="1" applyFont="1" applyBorder="1" applyAlignment="1">
      <alignment vertical="center"/>
    </xf>
    <xf numFmtId="181" fontId="65" fillId="0" borderId="10" xfId="0" applyNumberFormat="1" applyFont="1" applyBorder="1" applyAlignment="1">
      <alignment horizontal="left" vertical="center"/>
    </xf>
    <xf numFmtId="183" fontId="3" fillId="0" borderId="10" xfId="0" applyNumberFormat="1" applyFont="1" applyBorder="1" applyAlignment="1">
      <alignment horizontal="left" vertical="center"/>
    </xf>
    <xf numFmtId="181" fontId="3" fillId="0" borderId="10" xfId="0" applyNumberFormat="1" applyFont="1" applyBorder="1" applyAlignment="1">
      <alignment horizontal="left" vertical="center"/>
    </xf>
    <xf numFmtId="181" fontId="65" fillId="0" borderId="10" xfId="0" applyNumberFormat="1" applyFont="1" applyBorder="1" applyAlignment="1">
      <alignment horizontal="left" vertical="center"/>
    </xf>
    <xf numFmtId="184" fontId="65" fillId="0" borderId="10" xfId="0" applyNumberFormat="1" applyFont="1" applyFill="1" applyBorder="1" applyAlignment="1">
      <alignment horizontal="left" vertical="center" wrapText="1"/>
    </xf>
    <xf numFmtId="181" fontId="65" fillId="0" borderId="10" xfId="0" applyNumberFormat="1" applyFont="1" applyBorder="1" applyAlignment="1">
      <alignment horizontal="left" vertical="center" wrapText="1"/>
    </xf>
    <xf numFmtId="182" fontId="3" fillId="0" borderId="10" xfId="0" applyNumberFormat="1" applyFont="1" applyBorder="1" applyAlignment="1">
      <alignment horizontal="left" vertical="center"/>
    </xf>
    <xf numFmtId="181" fontId="66" fillId="25" borderId="10" xfId="96" applyNumberFormat="1" applyFont="1" applyFill="1" applyBorder="1" applyAlignment="1">
      <alignment horizontal="left" vertical="center" wrapText="1"/>
      <protection/>
    </xf>
    <xf numFmtId="181" fontId="66" fillId="0" borderId="10" xfId="0" applyNumberFormat="1" applyFont="1" applyBorder="1" applyAlignment="1">
      <alignment horizontal="left" vertical="center" wrapText="1"/>
    </xf>
    <xf numFmtId="181" fontId="67" fillId="0" borderId="10" xfId="0" applyNumberFormat="1" applyFont="1" applyBorder="1" applyAlignment="1">
      <alignment horizontal="left" vertical="center" wrapText="1"/>
    </xf>
    <xf numFmtId="183" fontId="65" fillId="0" borderId="10" xfId="0" applyNumberFormat="1" applyFont="1" applyFill="1" applyBorder="1" applyAlignment="1">
      <alignment horizontal="left" vertical="center"/>
    </xf>
    <xf numFmtId="181" fontId="3" fillId="0" borderId="10" xfId="0" applyNumberFormat="1" applyFont="1" applyBorder="1" applyAlignment="1">
      <alignment horizontal="justify" vertical="center"/>
    </xf>
    <xf numFmtId="0" fontId="3" fillId="0" borderId="10" xfId="0" applyFont="1" applyFill="1" applyBorder="1" applyAlignment="1">
      <alignment horizontal="justify" vertical="center" wrapText="1"/>
    </xf>
    <xf numFmtId="183" fontId="14" fillId="0" borderId="10" xfId="0" applyNumberFormat="1" applyFont="1" applyFill="1" applyBorder="1" applyAlignment="1">
      <alignment horizontal="left"/>
    </xf>
    <xf numFmtId="0" fontId="3" fillId="0" borderId="10" xfId="0" applyFont="1" applyFill="1" applyBorder="1" applyAlignment="1">
      <alignment horizontal="justify" vertical="center"/>
    </xf>
    <xf numFmtId="184" fontId="14" fillId="0" borderId="10" xfId="0" applyNumberFormat="1" applyFont="1" applyFill="1" applyBorder="1" applyAlignment="1">
      <alignment horizontal="left" vertical="center"/>
    </xf>
    <xf numFmtId="0" fontId="3" fillId="0" borderId="10" xfId="0" applyFont="1" applyBorder="1" applyAlignment="1">
      <alignment horizontal="center" vertical="center"/>
    </xf>
    <xf numFmtId="0" fontId="0" fillId="0" borderId="0" xfId="0" applyNumberFormat="1" applyFill="1" applyAlignment="1">
      <alignment horizontal="center" vertical="center" wrapText="1"/>
    </xf>
    <xf numFmtId="183" fontId="68" fillId="0" borderId="0" xfId="0" applyNumberFormat="1" applyFont="1" applyFill="1" applyAlignment="1">
      <alignment horizontal="center" vertical="center" wrapText="1"/>
    </xf>
    <xf numFmtId="183" fontId="0" fillId="0" borderId="0" xfId="0" applyNumberFormat="1" applyFont="1" applyFill="1" applyAlignment="1">
      <alignment horizontal="center" vertical="center" wrapText="1"/>
    </xf>
    <xf numFmtId="183" fontId="69" fillId="0" borderId="0" xfId="0" applyNumberFormat="1" applyFont="1" applyFill="1" applyAlignment="1">
      <alignment horizontal="center" vertical="center" wrapText="1"/>
    </xf>
    <xf numFmtId="183" fontId="63" fillId="0" borderId="0" xfId="0" applyNumberFormat="1" applyFont="1" applyFill="1" applyAlignment="1">
      <alignment horizontal="center" vertical="center" wrapText="1"/>
    </xf>
    <xf numFmtId="183" fontId="70" fillId="0" borderId="0" xfId="0" applyNumberFormat="1" applyFont="1" applyFill="1" applyAlignment="1">
      <alignment horizontal="center" vertical="center" wrapText="1"/>
    </xf>
    <xf numFmtId="0" fontId="68" fillId="0" borderId="0" xfId="0" applyNumberFormat="1" applyFont="1" applyFill="1" applyAlignment="1">
      <alignment horizontal="center" vertical="center" wrapText="1"/>
    </xf>
    <xf numFmtId="183" fontId="68" fillId="0" borderId="0" xfId="0" applyNumberFormat="1" applyFont="1" applyFill="1" applyAlignment="1">
      <alignment horizontal="left" vertical="center" wrapText="1"/>
    </xf>
    <xf numFmtId="183" fontId="15" fillId="0" borderId="0" xfId="0" applyNumberFormat="1" applyFont="1" applyFill="1" applyAlignment="1">
      <alignment horizontal="center" vertical="center" wrapText="1"/>
    </xf>
    <xf numFmtId="183" fontId="0" fillId="0" borderId="0" xfId="0" applyNumberFormat="1" applyFill="1" applyAlignment="1">
      <alignment horizontal="center" vertical="center" wrapText="1"/>
    </xf>
    <xf numFmtId="183" fontId="71" fillId="0" borderId="0" xfId="0" applyNumberFormat="1" applyFont="1" applyFill="1" applyAlignment="1">
      <alignment horizontal="center" vertical="center" wrapText="1"/>
    </xf>
    <xf numFmtId="0" fontId="72" fillId="0" borderId="0" xfId="0" applyNumberFormat="1" applyFont="1" applyFill="1" applyAlignment="1">
      <alignment horizontal="center" vertical="center" wrapText="1"/>
    </xf>
    <xf numFmtId="183" fontId="72" fillId="0" borderId="0" xfId="0" applyNumberFormat="1" applyFont="1" applyFill="1" applyAlignment="1">
      <alignment horizontal="left" vertical="center" wrapText="1"/>
    </xf>
    <xf numFmtId="183" fontId="73" fillId="0" borderId="0" xfId="0" applyNumberFormat="1" applyFont="1" applyFill="1" applyAlignment="1">
      <alignment horizontal="center" vertical="center" wrapText="1"/>
    </xf>
    <xf numFmtId="0" fontId="74" fillId="0" borderId="10" xfId="0" applyNumberFormat="1" applyFont="1" applyFill="1" applyBorder="1" applyAlignment="1">
      <alignment horizontal="center" vertical="center" wrapText="1"/>
    </xf>
    <xf numFmtId="183" fontId="74" fillId="0" borderId="10" xfId="0" applyNumberFormat="1" applyFont="1" applyFill="1" applyBorder="1" applyAlignment="1">
      <alignment horizontal="center" vertical="center" wrapText="1"/>
    </xf>
    <xf numFmtId="0" fontId="63" fillId="0" borderId="10" xfId="0" applyNumberFormat="1" applyFont="1" applyFill="1" applyBorder="1" applyAlignment="1">
      <alignment horizontal="center" vertical="center" wrapText="1"/>
    </xf>
    <xf numFmtId="183" fontId="63" fillId="0" borderId="10" xfId="0" applyNumberFormat="1" applyFont="1" applyFill="1" applyBorder="1" applyAlignment="1">
      <alignment horizontal="left" vertical="center" wrapText="1"/>
    </xf>
    <xf numFmtId="183" fontId="75" fillId="0" borderId="10" xfId="0" applyNumberFormat="1" applyFont="1" applyFill="1" applyBorder="1" applyAlignment="1">
      <alignment horizontal="center" vertical="center" wrapText="1"/>
    </xf>
    <xf numFmtId="183" fontId="76" fillId="0" borderId="10" xfId="0" applyNumberFormat="1" applyFont="1" applyFill="1" applyBorder="1" applyAlignment="1">
      <alignment horizontal="center" vertical="center" wrapText="1"/>
    </xf>
    <xf numFmtId="0" fontId="0" fillId="25" borderId="10" xfId="0" applyNumberFormat="1" applyFont="1" applyFill="1" applyBorder="1" applyAlignment="1">
      <alignment horizontal="center" vertical="center" wrapText="1"/>
    </xf>
    <xf numFmtId="183" fontId="77" fillId="0" borderId="10" xfId="0" applyNumberFormat="1" applyFont="1" applyFill="1" applyBorder="1" applyAlignment="1">
      <alignment horizontal="center" vertical="center" wrapText="1"/>
    </xf>
    <xf numFmtId="0" fontId="78" fillId="25" borderId="10" xfId="0" applyNumberFormat="1" applyFont="1" applyFill="1" applyBorder="1" applyAlignment="1">
      <alignment horizontal="center" vertical="center" wrapText="1"/>
    </xf>
    <xf numFmtId="183" fontId="72" fillId="0" borderId="0" xfId="0" applyNumberFormat="1" applyFont="1" applyFill="1" applyAlignment="1">
      <alignment horizontal="center" vertical="center" wrapText="1"/>
    </xf>
    <xf numFmtId="183" fontId="66" fillId="0" borderId="10" xfId="0" applyNumberFormat="1" applyFont="1" applyFill="1" applyBorder="1" applyAlignment="1" applyProtection="1">
      <alignment horizontal="center" vertical="center" wrapText="1"/>
      <protection/>
    </xf>
    <xf numFmtId="183" fontId="63" fillId="0" borderId="10" xfId="0" applyNumberFormat="1" applyFont="1" applyFill="1" applyBorder="1" applyAlignment="1">
      <alignment horizontal="center" vertical="center" wrapText="1"/>
    </xf>
    <xf numFmtId="183" fontId="0" fillId="0" borderId="10" xfId="0" applyNumberFormat="1" applyFill="1" applyBorder="1" applyAlignment="1">
      <alignment horizontal="center" vertical="center" wrapText="1"/>
    </xf>
    <xf numFmtId="183" fontId="63" fillId="0" borderId="10" xfId="0" applyNumberFormat="1" applyFont="1" applyFill="1" applyBorder="1" applyAlignment="1">
      <alignment horizontal="center" vertical="center" wrapText="1"/>
    </xf>
    <xf numFmtId="183" fontId="63" fillId="0" borderId="10" xfId="0" applyNumberFormat="1" applyFont="1" applyFill="1" applyBorder="1" applyAlignment="1">
      <alignment vertical="center" wrapText="1"/>
    </xf>
    <xf numFmtId="183" fontId="76" fillId="0" borderId="10" xfId="0" applyNumberFormat="1" applyFont="1" applyFill="1" applyBorder="1" applyAlignment="1">
      <alignment vertical="center" wrapText="1"/>
    </xf>
    <xf numFmtId="183" fontId="63" fillId="0" borderId="10" xfId="0" applyNumberFormat="1" applyFont="1" applyFill="1" applyBorder="1" applyAlignment="1">
      <alignment vertical="center" wrapText="1"/>
    </xf>
    <xf numFmtId="183" fontId="66" fillId="0" borderId="10" xfId="0" applyNumberFormat="1" applyFont="1" applyFill="1" applyBorder="1" applyAlignment="1">
      <alignment horizontal="center" vertical="center" wrapText="1"/>
    </xf>
    <xf numFmtId="183" fontId="66" fillId="0" borderId="10" xfId="0" applyNumberFormat="1" applyFont="1" applyFill="1" applyBorder="1" applyAlignment="1">
      <alignment horizontal="left" vertical="center" wrapText="1"/>
    </xf>
    <xf numFmtId="0" fontId="66" fillId="0" borderId="10" xfId="0" applyNumberFormat="1" applyFont="1" applyFill="1" applyBorder="1" applyAlignment="1">
      <alignment horizontal="center" vertical="center" wrapText="1"/>
    </xf>
    <xf numFmtId="0" fontId="66" fillId="25" borderId="12" xfId="0" applyNumberFormat="1" applyFont="1" applyFill="1" applyBorder="1" applyAlignment="1">
      <alignment horizontal="center" vertical="center" wrapText="1"/>
    </xf>
    <xf numFmtId="183" fontId="67" fillId="0" borderId="10" xfId="0" applyNumberFormat="1" applyFont="1" applyFill="1" applyBorder="1" applyAlignment="1">
      <alignment horizontal="left" vertical="center" wrapText="1"/>
    </xf>
    <xf numFmtId="0" fontId="66" fillId="0" borderId="12" xfId="0" applyNumberFormat="1" applyFont="1" applyFill="1" applyBorder="1" applyAlignment="1">
      <alignment horizontal="center" vertical="center" wrapText="1"/>
    </xf>
    <xf numFmtId="0" fontId="66" fillId="25" borderId="10" xfId="0" applyNumberFormat="1" applyFont="1" applyFill="1" applyBorder="1" applyAlignment="1">
      <alignment horizontal="center" vertical="center" wrapText="1"/>
    </xf>
    <xf numFmtId="0" fontId="63" fillId="0" borderId="12" xfId="0" applyNumberFormat="1" applyFont="1" applyFill="1" applyBorder="1" applyAlignment="1">
      <alignment horizontal="center" vertical="center" wrapText="1"/>
    </xf>
    <xf numFmtId="183" fontId="0" fillId="0" borderId="10" xfId="0" applyNumberFormat="1" applyFont="1" applyFill="1" applyBorder="1" applyAlignment="1">
      <alignment horizontal="center" vertical="center" wrapText="1"/>
    </xf>
    <xf numFmtId="0" fontId="70" fillId="25" borderId="10" xfId="0" applyNumberFormat="1" applyFont="1" applyFill="1" applyBorder="1" applyAlignment="1">
      <alignment horizontal="center" vertical="center" wrapText="1"/>
    </xf>
    <xf numFmtId="0" fontId="66" fillId="26" borderId="10" xfId="96" applyNumberFormat="1" applyFont="1" applyFill="1" applyBorder="1" applyAlignment="1">
      <alignment horizontal="center" vertical="center" wrapText="1"/>
      <protection/>
    </xf>
    <xf numFmtId="0" fontId="66" fillId="27" borderId="10" xfId="96" applyNumberFormat="1" applyFont="1" applyFill="1" applyBorder="1" applyAlignment="1">
      <alignment horizontal="center" vertical="center" wrapText="1"/>
      <protection/>
    </xf>
    <xf numFmtId="0" fontId="66" fillId="27" borderId="10" xfId="0" applyNumberFormat="1" applyFont="1" applyFill="1" applyBorder="1" applyAlignment="1">
      <alignment horizontal="center" vertical="center" wrapText="1"/>
    </xf>
    <xf numFmtId="0" fontId="66" fillId="25" borderId="10" xfId="96" applyNumberFormat="1" applyFont="1" applyFill="1" applyBorder="1" applyAlignment="1">
      <alignment horizontal="center" vertical="center" wrapText="1"/>
      <protection/>
    </xf>
    <xf numFmtId="0" fontId="0" fillId="25" borderId="10" xfId="0" applyNumberFormat="1" applyFont="1" applyFill="1" applyBorder="1" applyAlignment="1">
      <alignment horizontal="center" vertical="center"/>
    </xf>
    <xf numFmtId="183" fontId="16" fillId="0" borderId="10" xfId="0" applyNumberFormat="1" applyFont="1" applyFill="1" applyBorder="1" applyAlignment="1">
      <alignment horizontal="center" vertical="center" wrapText="1"/>
    </xf>
    <xf numFmtId="183" fontId="77" fillId="0" borderId="10" xfId="0" applyNumberFormat="1" applyFont="1" applyFill="1" applyBorder="1" applyAlignment="1">
      <alignment vertical="center" wrapText="1"/>
    </xf>
    <xf numFmtId="183" fontId="3" fillId="0" borderId="10" xfId="0" applyNumberFormat="1"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79" fillId="0" borderId="0" xfId="0" applyFont="1" applyBorder="1" applyAlignment="1">
      <alignment vertical="center"/>
    </xf>
    <xf numFmtId="0" fontId="63" fillId="0" borderId="0" xfId="0" applyFont="1" applyBorder="1" applyAlignment="1">
      <alignment horizontal="center" vertical="center"/>
    </xf>
    <xf numFmtId="0" fontId="80" fillId="0" borderId="0" xfId="0" applyFont="1" applyBorder="1" applyAlignment="1">
      <alignment vertical="center"/>
    </xf>
    <xf numFmtId="0" fontId="74" fillId="0" borderId="0" xfId="0" applyFont="1" applyBorder="1" applyAlignment="1">
      <alignment vertical="center"/>
    </xf>
    <xf numFmtId="0" fontId="74" fillId="0" borderId="10" xfId="0" applyFont="1" applyBorder="1" applyAlignment="1">
      <alignment vertical="center"/>
    </xf>
    <xf numFmtId="0" fontId="74" fillId="0" borderId="10" xfId="0" applyFont="1" applyBorder="1" applyAlignment="1">
      <alignment horizontal="center" vertical="center"/>
    </xf>
    <xf numFmtId="0" fontId="63" fillId="0" borderId="10" xfId="0" applyFont="1" applyBorder="1" applyAlignment="1">
      <alignment horizontal="center" vertical="center"/>
    </xf>
    <xf numFmtId="0" fontId="3" fillId="0" borderId="10" xfId="0" applyFont="1" applyBorder="1" applyAlignment="1">
      <alignment vertical="center"/>
    </xf>
    <xf numFmtId="0" fontId="70" fillId="0" borderId="10" xfId="0" applyFont="1" applyBorder="1" applyAlignment="1">
      <alignment horizontal="center" vertical="center"/>
    </xf>
    <xf numFmtId="0" fontId="17" fillId="0" borderId="0" xfId="0" applyFont="1" applyAlignment="1">
      <alignment/>
    </xf>
    <xf numFmtId="0" fontId="3" fillId="0" borderId="0" xfId="0" applyFont="1" applyAlignment="1">
      <alignment/>
    </xf>
    <xf numFmtId="0" fontId="4" fillId="0" borderId="0" xfId="99" applyFont="1">
      <alignment/>
      <protection/>
    </xf>
    <xf numFmtId="0" fontId="14" fillId="0" borderId="0" xfId="0" applyFont="1" applyAlignment="1">
      <alignment/>
    </xf>
    <xf numFmtId="0" fontId="3" fillId="0" borderId="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left" vertical="center" wrapText="1"/>
      <protection/>
    </xf>
    <xf numFmtId="0" fontId="14" fillId="0" borderId="10" xfId="0" applyFont="1" applyBorder="1" applyAlignment="1">
      <alignment/>
    </xf>
    <xf numFmtId="185" fontId="14" fillId="0" borderId="10" xfId="0" applyNumberFormat="1" applyFont="1" applyFill="1" applyBorder="1" applyAlignment="1">
      <alignment/>
    </xf>
    <xf numFmtId="0" fontId="6" fillId="0" borderId="10" xfId="0" applyNumberFormat="1" applyFont="1" applyFill="1" applyBorder="1" applyAlignment="1" applyProtection="1">
      <alignment horizontal="justify" vertical="center"/>
      <protection/>
    </xf>
    <xf numFmtId="185"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protection/>
    </xf>
    <xf numFmtId="0" fontId="6" fillId="0" borderId="10" xfId="0" applyNumberFormat="1" applyFont="1" applyFill="1" applyBorder="1" applyAlignment="1" applyProtection="1">
      <alignment vertical="center"/>
      <protection/>
    </xf>
    <xf numFmtId="0" fontId="0" fillId="0" borderId="0" xfId="0" applyFont="1" applyAlignment="1">
      <alignment horizontal="center"/>
    </xf>
    <xf numFmtId="0" fontId="0" fillId="0" borderId="0" xfId="0" applyFont="1" applyAlignment="1">
      <alignment/>
    </xf>
    <xf numFmtId="181" fontId="0" fillId="0" borderId="0" xfId="0" applyNumberFormat="1" applyFont="1" applyAlignment="1">
      <alignment horizontal="center"/>
    </xf>
    <xf numFmtId="181" fontId="0" fillId="0" borderId="0" xfId="0" applyNumberFormat="1" applyFont="1" applyAlignment="1">
      <alignment/>
    </xf>
    <xf numFmtId="0" fontId="4" fillId="0" borderId="0" xfId="0" applyFont="1" applyAlignment="1">
      <alignment horizontal="center"/>
    </xf>
    <xf numFmtId="0" fontId="19" fillId="0" borderId="0" xfId="99" applyFont="1" applyAlignment="1">
      <alignment/>
      <protection/>
    </xf>
    <xf numFmtId="0" fontId="17" fillId="0" borderId="0" xfId="0" applyFont="1" applyAlignment="1">
      <alignment horizontal="center"/>
    </xf>
    <xf numFmtId="0" fontId="17" fillId="0" borderId="0" xfId="0" applyFont="1" applyAlignment="1">
      <alignment/>
    </xf>
    <xf numFmtId="181" fontId="16" fillId="0" borderId="0" xfId="0" applyNumberFormat="1" applyFont="1" applyFill="1" applyBorder="1" applyAlignment="1" applyProtection="1">
      <alignment horizontal="center" vertical="center"/>
      <protection/>
    </xf>
    <xf numFmtId="181" fontId="16" fillId="0" borderId="0" xfId="0" applyNumberFormat="1" applyFont="1" applyFill="1" applyBorder="1" applyAlignment="1" applyProtection="1">
      <alignment vertical="center"/>
      <protection/>
    </xf>
    <xf numFmtId="181" fontId="0" fillId="0" borderId="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wrapText="1"/>
      <protection/>
    </xf>
    <xf numFmtId="181" fontId="6"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horizontal="justify" vertical="center"/>
      <protection/>
    </xf>
    <xf numFmtId="181" fontId="3" fillId="0" borderId="10" xfId="0" applyNumberFormat="1" applyFont="1" applyFill="1" applyBorder="1" applyAlignment="1" applyProtection="1">
      <alignment horizontal="justify" vertical="center"/>
      <protection/>
    </xf>
    <xf numFmtId="181" fontId="3" fillId="0" borderId="10" xfId="0" applyNumberFormat="1" applyFont="1" applyFill="1" applyBorder="1" applyAlignment="1" applyProtection="1">
      <alignment horizontal="center" vertical="center"/>
      <protection/>
    </xf>
    <xf numFmtId="49" fontId="3" fillId="0" borderId="10" xfId="0" applyNumberFormat="1" applyFont="1" applyBorder="1" applyAlignment="1">
      <alignment horizontal="center" vertical="center"/>
    </xf>
    <xf numFmtId="3" fontId="3" fillId="0" borderId="10" xfId="0" applyNumberFormat="1" applyFont="1" applyFill="1" applyBorder="1" applyAlignment="1" applyProtection="1">
      <alignment vertical="center"/>
      <protection/>
    </xf>
    <xf numFmtId="181" fontId="6"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xf>
    <xf numFmtId="0" fontId="3" fillId="0" borderId="13" xfId="0" applyFont="1" applyBorder="1" applyAlignment="1">
      <alignment/>
    </xf>
    <xf numFmtId="49" fontId="3" fillId="0" borderId="10" xfId="0" applyNumberFormat="1" applyFont="1" applyBorder="1" applyAlignment="1">
      <alignment vertical="center"/>
    </xf>
    <xf numFmtId="0" fontId="3" fillId="0" borderId="10" xfId="0" applyFont="1" applyBorder="1" applyAlignment="1">
      <alignment horizontal="left" vertical="center"/>
    </xf>
    <xf numFmtId="185" fontId="65" fillId="0" borderId="10" xfId="0" applyNumberFormat="1" applyFont="1" applyBorder="1" applyAlignment="1">
      <alignment horizontal="center" vertical="center"/>
    </xf>
    <xf numFmtId="181" fontId="3" fillId="0" borderId="10" xfId="0" applyNumberFormat="1" applyFont="1" applyBorder="1" applyAlignment="1">
      <alignment horizontal="left"/>
    </xf>
    <xf numFmtId="181" fontId="3" fillId="0" borderId="10" xfId="0" applyNumberFormat="1" applyFont="1" applyBorder="1" applyAlignment="1">
      <alignment/>
    </xf>
    <xf numFmtId="0" fontId="65" fillId="0" borderId="10" xfId="0" applyFont="1" applyBorder="1" applyAlignment="1">
      <alignment horizontal="center" vertical="center"/>
    </xf>
    <xf numFmtId="0" fontId="3" fillId="0" borderId="10" xfId="0" applyFont="1" applyBorder="1" applyAlignment="1">
      <alignment horizontal="left"/>
    </xf>
    <xf numFmtId="0" fontId="3" fillId="0" borderId="10" xfId="0" applyFont="1" applyBorder="1" applyAlignment="1">
      <alignment horizontal="justify" vertical="center"/>
    </xf>
    <xf numFmtId="181" fontId="3" fillId="0" borderId="10" xfId="0" applyNumberFormat="1" applyFont="1" applyBorder="1" applyAlignment="1">
      <alignment horizontal="center"/>
    </xf>
    <xf numFmtId="181" fontId="3" fillId="0" borderId="10" xfId="0" applyNumberFormat="1" applyFont="1" applyFill="1" applyBorder="1" applyAlignment="1" applyProtection="1">
      <alignment horizontal="left" vertical="center"/>
      <protection/>
    </xf>
    <xf numFmtId="0" fontId="63" fillId="24" borderId="0" xfId="0" applyFont="1" applyFill="1" applyBorder="1" applyAlignment="1">
      <alignment vertical="center"/>
    </xf>
    <xf numFmtId="0" fontId="74" fillId="24" borderId="0" xfId="0" applyFont="1" applyFill="1" applyBorder="1" applyAlignment="1">
      <alignment vertical="center"/>
    </xf>
    <xf numFmtId="0" fontId="63" fillId="24" borderId="0" xfId="0" applyFont="1" applyFill="1" applyBorder="1" applyAlignment="1">
      <alignment vertical="center"/>
    </xf>
    <xf numFmtId="0" fontId="74" fillId="24" borderId="0" xfId="0" applyFont="1" applyFill="1" applyBorder="1" applyAlignment="1">
      <alignment horizontal="center" vertical="center"/>
    </xf>
    <xf numFmtId="0" fontId="63" fillId="24" borderId="0" xfId="0" applyFont="1" applyFill="1" applyBorder="1" applyAlignment="1">
      <alignment horizontal="center" vertical="center"/>
    </xf>
    <xf numFmtId="0" fontId="74" fillId="24" borderId="0" xfId="0" applyFont="1" applyFill="1" applyBorder="1" applyAlignment="1">
      <alignment horizontal="center" vertical="center"/>
    </xf>
    <xf numFmtId="0" fontId="63" fillId="24" borderId="0" xfId="0" applyFont="1" applyFill="1" applyBorder="1" applyAlignment="1">
      <alignment horizontal="center" vertical="center"/>
    </xf>
    <xf numFmtId="0" fontId="79" fillId="24" borderId="0" xfId="0" applyFont="1" applyFill="1" applyBorder="1" applyAlignment="1">
      <alignment horizontal="left" vertical="center"/>
    </xf>
    <xf numFmtId="0" fontId="63" fillId="24" borderId="10" xfId="0" applyFont="1" applyFill="1" applyBorder="1" applyAlignment="1">
      <alignment horizontal="center" vertical="center"/>
    </xf>
    <xf numFmtId="0" fontId="74" fillId="24" borderId="10" xfId="0" applyFont="1" applyFill="1" applyBorder="1" applyAlignment="1">
      <alignment horizontal="center" vertical="center"/>
    </xf>
    <xf numFmtId="185" fontId="74" fillId="24" borderId="10" xfId="0" applyNumberFormat="1" applyFont="1" applyFill="1" applyBorder="1" applyAlignment="1">
      <alignment horizontal="center" vertical="center"/>
    </xf>
    <xf numFmtId="185" fontId="63" fillId="24" borderId="10" xfId="0" applyNumberFormat="1" applyFont="1" applyFill="1" applyBorder="1" applyAlignment="1">
      <alignment horizontal="center" vertical="center"/>
    </xf>
    <xf numFmtId="49" fontId="74" fillId="24" borderId="10" xfId="0" applyNumberFormat="1" applyFont="1" applyFill="1" applyBorder="1" applyAlignment="1">
      <alignment horizontal="center" vertical="center"/>
    </xf>
    <xf numFmtId="186" fontId="63" fillId="24" borderId="10" xfId="0" applyNumberFormat="1" applyFont="1" applyFill="1" applyBorder="1" applyAlignment="1">
      <alignment horizontal="center" vertical="center"/>
    </xf>
    <xf numFmtId="0" fontId="13" fillId="24" borderId="10" xfId="0" applyFont="1" applyFill="1" applyBorder="1" applyAlignment="1">
      <alignment horizontal="center" vertical="center"/>
    </xf>
    <xf numFmtId="185" fontId="13" fillId="24" borderId="10" xfId="0" applyNumberFormat="1" applyFont="1" applyFill="1" applyBorder="1" applyAlignment="1">
      <alignment horizontal="center" vertical="center"/>
    </xf>
    <xf numFmtId="49" fontId="0" fillId="24" borderId="10" xfId="0" applyNumberFormat="1" applyFont="1" applyFill="1" applyBorder="1" applyAlignment="1">
      <alignment horizontal="center" vertical="center"/>
    </xf>
    <xf numFmtId="0" fontId="0" fillId="24" borderId="10" xfId="0" applyFont="1" applyFill="1" applyBorder="1" applyAlignment="1">
      <alignment horizontal="center" vertical="center"/>
    </xf>
    <xf numFmtId="185" fontId="0" fillId="24" borderId="10" xfId="0" applyNumberFormat="1" applyFont="1" applyFill="1" applyBorder="1" applyAlignment="1">
      <alignment horizontal="center" vertical="center"/>
    </xf>
    <xf numFmtId="0" fontId="63" fillId="24" borderId="10" xfId="0" applyFont="1" applyFill="1" applyBorder="1" applyAlignment="1">
      <alignment horizontal="center" vertical="center"/>
    </xf>
    <xf numFmtId="49" fontId="63" fillId="24" borderId="10" xfId="0" applyNumberFormat="1" applyFont="1" applyFill="1" applyBorder="1" applyAlignment="1">
      <alignment horizontal="center" vertical="center"/>
    </xf>
    <xf numFmtId="49" fontId="74" fillId="24" borderId="0" xfId="0" applyNumberFormat="1" applyFont="1" applyFill="1" applyBorder="1" applyAlignment="1">
      <alignment horizontal="center" vertical="center"/>
    </xf>
    <xf numFmtId="0" fontId="13" fillId="0" borderId="0" xfId="0" applyFont="1" applyAlignment="1">
      <alignment/>
    </xf>
    <xf numFmtId="0" fontId="4" fillId="0" borderId="0" xfId="0" applyFont="1" applyAlignment="1">
      <alignment/>
    </xf>
    <xf numFmtId="0" fontId="13" fillId="0" borderId="10" xfId="0" applyFont="1" applyBorder="1" applyAlignment="1">
      <alignment horizontal="center"/>
    </xf>
    <xf numFmtId="0" fontId="13" fillId="0" borderId="10" xfId="0" applyFont="1" applyBorder="1" applyAlignment="1">
      <alignment/>
    </xf>
    <xf numFmtId="0" fontId="0" fillId="0" borderId="10" xfId="0" applyFont="1" applyBorder="1" applyAlignment="1">
      <alignment/>
    </xf>
    <xf numFmtId="0" fontId="0" fillId="0" borderId="10" xfId="0" applyFont="1" applyBorder="1" applyAlignment="1">
      <alignment horizontal="center"/>
    </xf>
    <xf numFmtId="0" fontId="16" fillId="0" borderId="0" xfId="0" applyFont="1" applyAlignment="1">
      <alignment/>
    </xf>
    <xf numFmtId="0" fontId="22" fillId="0" borderId="0" xfId="0" applyFont="1" applyFill="1" applyAlignment="1">
      <alignment horizontal="center"/>
    </xf>
    <xf numFmtId="0" fontId="16" fillId="0" borderId="0" xfId="0" applyFont="1" applyFill="1" applyAlignment="1">
      <alignment horizontal="center" vertical="center"/>
    </xf>
    <xf numFmtId="0" fontId="16" fillId="24" borderId="0" xfId="0" applyFont="1" applyFill="1" applyAlignment="1">
      <alignment horizontal="center"/>
    </xf>
    <xf numFmtId="0" fontId="77" fillId="0" borderId="0" xfId="0" applyFont="1" applyFill="1" applyAlignment="1">
      <alignment horizontal="center"/>
    </xf>
    <xf numFmtId="0" fontId="81" fillId="0" borderId="0" xfId="0" applyFont="1" applyFill="1" applyAlignment="1">
      <alignment horizontal="center"/>
    </xf>
    <xf numFmtId="181" fontId="16" fillId="0" borderId="0" xfId="0" applyNumberFormat="1" applyFont="1" applyFill="1" applyAlignment="1">
      <alignment horizontal="center" vertical="center"/>
    </xf>
    <xf numFmtId="182" fontId="16" fillId="0" borderId="0" xfId="0" applyNumberFormat="1" applyFont="1" applyFill="1" applyAlignment="1">
      <alignment horizontal="center"/>
    </xf>
    <xf numFmtId="0" fontId="16" fillId="0" borderId="0" xfId="0" applyFont="1" applyFill="1" applyAlignment="1">
      <alignment horizontal="center"/>
    </xf>
    <xf numFmtId="0" fontId="4" fillId="0" borderId="0" xfId="99" applyFont="1" applyFill="1" applyBorder="1">
      <alignment/>
      <protection/>
    </xf>
    <xf numFmtId="0" fontId="23" fillId="0" borderId="0" xfId="99" applyFont="1" applyFill="1" applyBorder="1">
      <alignment/>
      <protection/>
    </xf>
    <xf numFmtId="181" fontId="23" fillId="0" borderId="0" xfId="0" applyNumberFormat="1" applyFont="1" applyFill="1" applyAlignment="1">
      <alignment horizontal="center" vertical="center"/>
    </xf>
    <xf numFmtId="0" fontId="22" fillId="0" borderId="10" xfId="0" applyNumberFormat="1" applyFont="1" applyFill="1" applyBorder="1" applyAlignment="1" applyProtection="1">
      <alignment horizontal="center" vertical="center" wrapText="1"/>
      <protection/>
    </xf>
    <xf numFmtId="181" fontId="22" fillId="0" borderId="10"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181" fontId="22"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lignment horizontal="center" vertical="center" wrapText="1"/>
    </xf>
    <xf numFmtId="185" fontId="22" fillId="0" borderId="10" xfId="0" applyNumberFormat="1" applyFont="1" applyFill="1" applyBorder="1" applyAlignment="1">
      <alignment horizontal="center" vertical="center" wrapText="1"/>
    </xf>
    <xf numFmtId="186" fontId="22" fillId="0" borderId="10" xfId="0" applyNumberFormat="1" applyFont="1" applyFill="1" applyBorder="1" applyAlignment="1" applyProtection="1">
      <alignment horizontal="center" vertical="center" wrapText="1"/>
      <protection/>
    </xf>
    <xf numFmtId="186" fontId="22" fillId="0" borderId="10" xfId="0" applyNumberFormat="1" applyFont="1" applyFill="1" applyBorder="1" applyAlignment="1">
      <alignment horizontal="center" vertical="center" wrapText="1"/>
    </xf>
    <xf numFmtId="0" fontId="16" fillId="0" borderId="10" xfId="0" applyNumberFormat="1" applyFont="1" applyFill="1" applyBorder="1" applyAlignment="1" applyProtection="1">
      <alignment horizontal="center" vertical="center" wrapText="1"/>
      <protection/>
    </xf>
    <xf numFmtId="186" fontId="16" fillId="0" borderId="10" xfId="0" applyNumberFormat="1" applyFont="1" applyFill="1" applyBorder="1" applyAlignment="1" applyProtection="1">
      <alignment horizontal="center" vertical="center" wrapText="1"/>
      <protection/>
    </xf>
    <xf numFmtId="186" fontId="16" fillId="0" borderId="10" xfId="0" applyNumberFormat="1" applyFont="1" applyFill="1" applyBorder="1" applyAlignment="1">
      <alignment horizontal="center" vertical="center" wrapText="1"/>
    </xf>
    <xf numFmtId="185" fontId="16" fillId="0" borderId="10" xfId="0" applyNumberFormat="1" applyFont="1" applyFill="1" applyBorder="1" applyAlignment="1">
      <alignment horizontal="center" vertical="center" wrapText="1"/>
    </xf>
    <xf numFmtId="181" fontId="16" fillId="0" borderId="10" xfId="0" applyNumberFormat="1" applyFont="1" applyFill="1" applyBorder="1" applyAlignment="1">
      <alignment horizontal="center" vertical="center" wrapText="1"/>
    </xf>
    <xf numFmtId="181" fontId="16" fillId="0" borderId="10"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186" fontId="22" fillId="0" borderId="14" xfId="0" applyNumberFormat="1" applyFont="1" applyFill="1" applyBorder="1" applyAlignment="1" applyProtection="1">
      <alignment horizontal="center" vertical="center" wrapText="1"/>
      <protection/>
    </xf>
    <xf numFmtId="186" fontId="22" fillId="0" borderId="14" xfId="0" applyNumberFormat="1" applyFont="1" applyFill="1" applyBorder="1" applyAlignment="1">
      <alignment horizontal="center" vertical="center" wrapText="1"/>
    </xf>
    <xf numFmtId="185" fontId="22" fillId="24" borderId="10" xfId="0" applyNumberFormat="1" applyFont="1" applyFill="1" applyBorder="1" applyAlignment="1">
      <alignment horizontal="center" vertical="center" wrapText="1"/>
    </xf>
    <xf numFmtId="181" fontId="22" fillId="0" borderId="10" xfId="0" applyNumberFormat="1" applyFont="1" applyFill="1" applyBorder="1" applyAlignment="1">
      <alignment horizontal="center" vertical="center"/>
    </xf>
    <xf numFmtId="0" fontId="16" fillId="24" borderId="10" xfId="0" applyNumberFormat="1" applyFont="1" applyFill="1" applyBorder="1" applyAlignment="1" applyProtection="1">
      <alignment horizontal="center" vertical="center" wrapText="1"/>
      <protection/>
    </xf>
    <xf numFmtId="186" fontId="16" fillId="24" borderId="10" xfId="0" applyNumberFormat="1" applyFont="1" applyFill="1" applyBorder="1" applyAlignment="1" applyProtection="1">
      <alignment horizontal="center" vertical="center" wrapText="1"/>
      <protection/>
    </xf>
    <xf numFmtId="186" fontId="16" fillId="24" borderId="10" xfId="0" applyNumberFormat="1" applyFont="1" applyFill="1" applyBorder="1" applyAlignment="1">
      <alignment horizontal="center" vertical="center" wrapText="1"/>
    </xf>
    <xf numFmtId="185" fontId="16" fillId="24" borderId="10" xfId="0" applyNumberFormat="1" applyFont="1" applyFill="1" applyBorder="1" applyAlignment="1">
      <alignment horizontal="center" vertical="center" wrapText="1"/>
    </xf>
    <xf numFmtId="181" fontId="16" fillId="24" borderId="10" xfId="0" applyNumberFormat="1" applyFont="1" applyFill="1" applyBorder="1" applyAlignment="1">
      <alignment horizontal="center" vertical="center" wrapText="1"/>
    </xf>
    <xf numFmtId="181" fontId="16" fillId="24" borderId="10" xfId="0" applyNumberFormat="1" applyFont="1" applyFill="1" applyBorder="1" applyAlignment="1" applyProtection="1">
      <alignment horizontal="center" vertical="center" wrapText="1"/>
      <protection/>
    </xf>
    <xf numFmtId="182" fontId="22" fillId="0" borderId="0" xfId="0" applyNumberFormat="1" applyFont="1" applyFill="1" applyAlignment="1">
      <alignment horizontal="center"/>
    </xf>
    <xf numFmtId="181" fontId="24" fillId="0" borderId="10" xfId="0" applyNumberFormat="1" applyFont="1" applyFill="1" applyBorder="1" applyAlignment="1" applyProtection="1">
      <alignment horizontal="left" vertical="center" wrapText="1"/>
      <protection/>
    </xf>
    <xf numFmtId="181" fontId="16" fillId="0" borderId="10" xfId="0" applyNumberFormat="1" applyFont="1" applyFill="1" applyBorder="1" applyAlignment="1">
      <alignment horizontal="center" vertical="center"/>
    </xf>
    <xf numFmtId="181" fontId="25" fillId="0" borderId="10" xfId="0" applyNumberFormat="1" applyFont="1" applyFill="1" applyBorder="1" applyAlignment="1" applyProtection="1">
      <alignment horizontal="center" vertical="center" wrapText="1"/>
      <protection/>
    </xf>
    <xf numFmtId="181" fontId="25" fillId="0" borderId="10" xfId="0" applyNumberFormat="1" applyFont="1" applyFill="1" applyBorder="1" applyAlignment="1" applyProtection="1">
      <alignment horizontal="left" vertical="center" wrapText="1"/>
      <protection/>
    </xf>
    <xf numFmtId="182" fontId="16" fillId="0" borderId="0" xfId="0" applyNumberFormat="1" applyFont="1" applyFill="1" applyAlignment="1">
      <alignment horizontal="center" vertical="center"/>
    </xf>
    <xf numFmtId="181" fontId="24" fillId="0" borderId="10" xfId="0" applyNumberFormat="1" applyFont="1" applyFill="1" applyBorder="1" applyAlignment="1">
      <alignment horizontal="left" vertical="center" wrapText="1"/>
    </xf>
    <xf numFmtId="181" fontId="24" fillId="0" borderId="10" xfId="0" applyNumberFormat="1" applyFont="1" applyFill="1" applyBorder="1" applyAlignment="1">
      <alignment horizontal="center" vertical="center" wrapText="1"/>
    </xf>
    <xf numFmtId="181" fontId="25" fillId="0" borderId="10" xfId="0" applyNumberFormat="1" applyFont="1" applyFill="1" applyBorder="1" applyAlignment="1">
      <alignment horizontal="center" vertical="center"/>
    </xf>
    <xf numFmtId="181" fontId="24" fillId="0" borderId="10" xfId="0" applyNumberFormat="1" applyFont="1" applyFill="1" applyBorder="1" applyAlignment="1" applyProtection="1">
      <alignment horizontal="center" vertical="center" wrapText="1"/>
      <protection/>
    </xf>
    <xf numFmtId="181" fontId="82" fillId="24" borderId="10" xfId="0" applyNumberFormat="1" applyFont="1" applyFill="1" applyBorder="1" applyAlignment="1" applyProtection="1">
      <alignment horizontal="left" vertical="center" wrapText="1"/>
      <protection/>
    </xf>
    <xf numFmtId="181" fontId="16" fillId="24" borderId="10" xfId="0" applyNumberFormat="1" applyFont="1" applyFill="1" applyBorder="1" applyAlignment="1">
      <alignment horizontal="center" vertical="center"/>
    </xf>
    <xf numFmtId="182" fontId="16" fillId="24" borderId="0" xfId="0" applyNumberFormat="1" applyFont="1" applyFill="1" applyAlignment="1">
      <alignment horizontal="center"/>
    </xf>
    <xf numFmtId="181" fontId="25" fillId="0" borderId="10" xfId="0" applyNumberFormat="1" applyFont="1" applyFill="1" applyBorder="1" applyAlignment="1">
      <alignment horizontal="center" vertical="center" wrapText="1"/>
    </xf>
    <xf numFmtId="182" fontId="16" fillId="0" borderId="0" xfId="0" applyNumberFormat="1" applyFont="1" applyFill="1" applyAlignment="1">
      <alignment horizontal="center" wrapText="1"/>
    </xf>
    <xf numFmtId="0" fontId="16" fillId="0" borderId="10" xfId="0" applyFont="1" applyFill="1" applyBorder="1" applyAlignment="1">
      <alignment horizontal="center" vertical="center"/>
    </xf>
    <xf numFmtId="0" fontId="16" fillId="0" borderId="10" xfId="0" applyFont="1" applyFill="1" applyBorder="1" applyAlignment="1">
      <alignment horizontal="center"/>
    </xf>
    <xf numFmtId="0" fontId="16" fillId="0" borderId="0" xfId="0" applyFont="1" applyFill="1" applyAlignment="1">
      <alignment horizontal="center" wrapText="1"/>
    </xf>
    <xf numFmtId="181" fontId="77" fillId="0" borderId="10" xfId="0" applyNumberFormat="1" applyFont="1" applyFill="1" applyBorder="1" applyAlignment="1" applyProtection="1">
      <alignment horizontal="center" vertical="center" wrapText="1"/>
      <protection/>
    </xf>
    <xf numFmtId="185" fontId="16" fillId="0" borderId="14" xfId="0" applyNumberFormat="1"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86" fontId="77" fillId="0" borderId="10" xfId="0" applyNumberFormat="1" applyFont="1" applyFill="1" applyBorder="1" applyAlignment="1" applyProtection="1">
      <alignment horizontal="center" vertical="center" wrapText="1"/>
      <protection/>
    </xf>
    <xf numFmtId="186" fontId="77" fillId="0" borderId="10" xfId="0" applyNumberFormat="1" applyFont="1" applyFill="1" applyBorder="1" applyAlignment="1">
      <alignment horizontal="center" vertical="center" wrapText="1"/>
    </xf>
    <xf numFmtId="185" fontId="77" fillId="0" borderId="10" xfId="0" applyNumberFormat="1" applyFont="1" applyFill="1" applyBorder="1" applyAlignment="1">
      <alignment horizontal="center" vertical="center" wrapText="1"/>
    </xf>
    <xf numFmtId="181" fontId="77" fillId="0" borderId="10" xfId="0" applyNumberFormat="1" applyFont="1" applyFill="1" applyBorder="1" applyAlignment="1">
      <alignment horizontal="center" vertical="center" wrapText="1"/>
    </xf>
    <xf numFmtId="185" fontId="22" fillId="0" borderId="10" xfId="0" applyNumberFormat="1" applyFont="1" applyFill="1" applyBorder="1" applyAlignment="1">
      <alignment horizontal="center" vertical="justify" wrapText="1"/>
    </xf>
    <xf numFmtId="181" fontId="83" fillId="0" borderId="10" xfId="0" applyNumberFormat="1" applyFont="1" applyFill="1" applyBorder="1" applyAlignment="1" applyProtection="1">
      <alignment horizontal="left" vertical="center" wrapText="1"/>
      <protection/>
    </xf>
    <xf numFmtId="181" fontId="84" fillId="0" borderId="10" xfId="0" applyNumberFormat="1" applyFont="1" applyFill="1" applyBorder="1" applyAlignment="1" applyProtection="1">
      <alignment horizontal="left" vertical="center" wrapText="1"/>
      <protection/>
    </xf>
    <xf numFmtId="181" fontId="77" fillId="0" borderId="10" xfId="0" applyNumberFormat="1" applyFont="1" applyFill="1" applyBorder="1" applyAlignment="1">
      <alignment horizontal="center" vertical="center"/>
    </xf>
    <xf numFmtId="182" fontId="77" fillId="0" borderId="0" xfId="0" applyNumberFormat="1" applyFont="1" applyFill="1" applyAlignment="1">
      <alignment horizontal="center"/>
    </xf>
    <xf numFmtId="0" fontId="16" fillId="0" borderId="10" xfId="0" applyFont="1" applyFill="1" applyBorder="1" applyAlignment="1">
      <alignment horizontal="center" vertical="center" wrapText="1"/>
    </xf>
    <xf numFmtId="181" fontId="22" fillId="24" borderId="10" xfId="0" applyNumberFormat="1" applyFont="1" applyFill="1" applyBorder="1" applyAlignment="1" applyProtection="1">
      <alignment horizontal="center" vertical="center" wrapText="1"/>
      <protection/>
    </xf>
    <xf numFmtId="185" fontId="16" fillId="0" borderId="10" xfId="0" applyNumberFormat="1" applyFont="1" applyFill="1" applyBorder="1" applyAlignment="1">
      <alignment horizontal="left" vertical="center" wrapText="1"/>
    </xf>
    <xf numFmtId="49" fontId="16" fillId="0" borderId="10" xfId="0" applyNumberFormat="1" applyFont="1" applyFill="1" applyBorder="1" applyAlignment="1" applyProtection="1">
      <alignment horizontal="center" vertical="center" wrapText="1"/>
      <protection/>
    </xf>
    <xf numFmtId="181" fontId="16" fillId="0" borderId="10" xfId="0" applyNumberFormat="1" applyFont="1" applyFill="1" applyBorder="1" applyAlignment="1" applyProtection="1">
      <alignment horizontal="center" vertical="center"/>
      <protection/>
    </xf>
    <xf numFmtId="181" fontId="24" fillId="24" borderId="10" xfId="0" applyNumberFormat="1" applyFont="1" applyFill="1" applyBorder="1" applyAlignment="1" applyProtection="1">
      <alignment horizontal="center" vertical="center" wrapText="1"/>
      <protection/>
    </xf>
    <xf numFmtId="181" fontId="24" fillId="26" borderId="10" xfId="0" applyNumberFormat="1" applyFont="1" applyFill="1" applyBorder="1" applyAlignment="1" applyProtection="1">
      <alignment horizontal="left" vertical="center" wrapText="1"/>
      <protection/>
    </xf>
    <xf numFmtId="181" fontId="22" fillId="0" borderId="10" xfId="0" applyNumberFormat="1" applyFont="1" applyFill="1" applyBorder="1" applyAlignment="1" applyProtection="1">
      <alignment horizontal="center" vertical="center"/>
      <protection/>
    </xf>
    <xf numFmtId="186" fontId="22" fillId="0" borderId="10" xfId="0" applyNumberFormat="1" applyFont="1" applyFill="1" applyBorder="1" applyAlignment="1">
      <alignment horizontal="center" vertical="center"/>
    </xf>
    <xf numFmtId="181" fontId="25" fillId="0" borderId="10" xfId="0" applyNumberFormat="1" applyFont="1" applyFill="1" applyBorder="1" applyAlignment="1" applyProtection="1">
      <alignment horizontal="center" vertical="center"/>
      <protection/>
    </xf>
    <xf numFmtId="181" fontId="24" fillId="0" borderId="10" xfId="0" applyNumberFormat="1" applyFont="1" applyFill="1" applyBorder="1" applyAlignment="1" applyProtection="1">
      <alignment horizontal="center" vertical="center"/>
      <protection/>
    </xf>
    <xf numFmtId="181" fontId="24" fillId="0" borderId="10" xfId="0" applyNumberFormat="1" applyFont="1" applyFill="1" applyBorder="1" applyAlignment="1" applyProtection="1">
      <alignment vertical="center" wrapText="1"/>
      <protection/>
    </xf>
    <xf numFmtId="182" fontId="81" fillId="0" borderId="0" xfId="0" applyNumberFormat="1" applyFont="1" applyFill="1" applyAlignment="1">
      <alignment horizontal="center"/>
    </xf>
    <xf numFmtId="181" fontId="24" fillId="0" borderId="10" xfId="0" applyNumberFormat="1" applyFont="1" applyFill="1" applyBorder="1" applyAlignment="1" applyProtection="1">
      <alignment horizontal="left" vertical="center"/>
      <protection/>
    </xf>
    <xf numFmtId="0" fontId="22" fillId="0" borderId="10" xfId="0" applyFont="1" applyFill="1" applyBorder="1" applyAlignment="1">
      <alignment horizontal="center" vertical="center"/>
    </xf>
    <xf numFmtId="0" fontId="22" fillId="0" borderId="0" xfId="0" applyFont="1" applyFill="1" applyAlignment="1">
      <alignment horizontal="justify" vertical="center"/>
    </xf>
    <xf numFmtId="185" fontId="16" fillId="0" borderId="13" xfId="0" applyNumberFormat="1" applyFont="1" applyFill="1" applyBorder="1" applyAlignment="1">
      <alignment horizontal="center" vertical="center" wrapText="1"/>
    </xf>
    <xf numFmtId="185" fontId="22" fillId="0" borderId="10" xfId="0" applyNumberFormat="1" applyFont="1" applyFill="1" applyBorder="1" applyAlignment="1">
      <alignment vertical="center" wrapText="1"/>
    </xf>
    <xf numFmtId="185" fontId="22" fillId="0" borderId="13" xfId="0" applyNumberFormat="1" applyFont="1" applyFill="1" applyBorder="1" applyAlignment="1">
      <alignment horizontal="center" vertical="center" wrapText="1"/>
    </xf>
    <xf numFmtId="49" fontId="22" fillId="0" borderId="10" xfId="0" applyNumberFormat="1" applyFont="1" applyFill="1" applyBorder="1" applyAlignment="1" applyProtection="1">
      <alignment horizontal="center" vertical="center" wrapText="1"/>
      <protection/>
    </xf>
    <xf numFmtId="0" fontId="22" fillId="0" borderId="10" xfId="0" applyFont="1" applyFill="1" applyBorder="1" applyAlignment="1">
      <alignment horizontal="center"/>
    </xf>
    <xf numFmtId="186" fontId="16" fillId="0" borderId="10" xfId="0" applyNumberFormat="1" applyFont="1" applyFill="1" applyBorder="1" applyAlignment="1">
      <alignment horizontal="center"/>
    </xf>
    <xf numFmtId="181" fontId="24" fillId="0" borderId="10" xfId="0" applyNumberFormat="1" applyFont="1" applyFill="1" applyBorder="1" applyAlignment="1">
      <alignment horizontal="center"/>
    </xf>
    <xf numFmtId="181" fontId="24" fillId="0" borderId="10" xfId="0" applyNumberFormat="1" applyFont="1" applyFill="1" applyBorder="1" applyAlignment="1">
      <alignment horizontal="left" vertical="justify"/>
    </xf>
    <xf numFmtId="0" fontId="26" fillId="0" borderId="0" xfId="99" applyFont="1" applyFill="1">
      <alignment/>
      <protection/>
    </xf>
    <xf numFmtId="0" fontId="13" fillId="0" borderId="0" xfId="0" applyFont="1" applyFill="1" applyAlignment="1">
      <alignment/>
    </xf>
    <xf numFmtId="0" fontId="0" fillId="0" borderId="10" xfId="0" applyFont="1" applyFill="1" applyBorder="1" applyAlignment="1">
      <alignment/>
    </xf>
    <xf numFmtId="0" fontId="0" fillId="0" borderId="0" xfId="100" applyFont="1" applyFill="1" applyAlignment="1">
      <alignment horizontal="center" vertical="center"/>
      <protection/>
    </xf>
    <xf numFmtId="181" fontId="0" fillId="0" borderId="10" xfId="100" applyNumberFormat="1" applyFont="1" applyFill="1" applyBorder="1" applyAlignment="1">
      <alignment horizontal="center" vertical="center"/>
      <protection/>
    </xf>
    <xf numFmtId="0" fontId="0" fillId="0" borderId="0" xfId="100" applyFont="1" applyFill="1" applyBorder="1">
      <alignment vertical="center"/>
      <protection/>
    </xf>
    <xf numFmtId="0" fontId="0" fillId="0" borderId="0" xfId="100" applyFont="1" applyFill="1">
      <alignment vertical="center"/>
      <protection/>
    </xf>
    <xf numFmtId="0" fontId="0" fillId="0" borderId="0" xfId="0" applyFont="1" applyFill="1" applyAlignment="1">
      <alignment/>
    </xf>
    <xf numFmtId="181" fontId="0" fillId="0" borderId="0" xfId="100" applyNumberFormat="1" applyFont="1" applyFill="1" applyBorder="1" applyAlignment="1">
      <alignment horizontal="center" vertical="center"/>
      <protection/>
    </xf>
    <xf numFmtId="181" fontId="26" fillId="0" borderId="0" xfId="99" applyNumberFormat="1" applyFont="1" applyFill="1" applyBorder="1" applyAlignment="1">
      <alignment horizontal="center"/>
      <protection/>
    </xf>
    <xf numFmtId="0" fontId="26" fillId="0" borderId="0" xfId="99" applyFont="1" applyFill="1" applyBorder="1">
      <alignment/>
      <protection/>
    </xf>
    <xf numFmtId="0" fontId="0" fillId="0" borderId="0" xfId="0" applyFont="1" applyFill="1" applyBorder="1" applyAlignment="1">
      <alignment/>
    </xf>
    <xf numFmtId="0" fontId="6" fillId="0" borderId="10" xfId="100" applyFont="1" applyFill="1" applyBorder="1" applyAlignment="1">
      <alignment horizontal="center" vertical="center"/>
      <protection/>
    </xf>
    <xf numFmtId="181" fontId="6" fillId="0" borderId="10" xfId="100" applyNumberFormat="1" applyFont="1" applyFill="1" applyBorder="1" applyAlignment="1">
      <alignment horizontal="center" vertical="center" wrapText="1"/>
      <protection/>
    </xf>
    <xf numFmtId="0" fontId="6" fillId="0" borderId="10" xfId="100" applyFont="1" applyFill="1" applyBorder="1" applyAlignment="1">
      <alignment horizontal="left" vertical="center"/>
      <protection/>
    </xf>
    <xf numFmtId="181" fontId="6" fillId="0" borderId="10" xfId="100" applyNumberFormat="1" applyFont="1" applyFill="1" applyBorder="1" applyAlignment="1">
      <alignment horizontal="center" vertical="center"/>
      <protection/>
    </xf>
    <xf numFmtId="0" fontId="6" fillId="0" borderId="15" xfId="100" applyFont="1" applyFill="1" applyBorder="1" applyAlignment="1">
      <alignment horizontal="left" vertical="center"/>
      <protection/>
    </xf>
    <xf numFmtId="0" fontId="6" fillId="0" borderId="12" xfId="100" applyFont="1" applyFill="1" applyBorder="1" applyAlignment="1">
      <alignment horizontal="left" vertical="center"/>
      <protection/>
    </xf>
    <xf numFmtId="0" fontId="13" fillId="0" borderId="0" xfId="0" applyFont="1" applyFill="1" applyBorder="1" applyAlignment="1">
      <alignment/>
    </xf>
    <xf numFmtId="0" fontId="3" fillId="0" borderId="12" xfId="100" applyFont="1" applyFill="1" applyBorder="1" applyAlignment="1">
      <alignment horizontal="left" vertical="center"/>
      <protection/>
    </xf>
    <xf numFmtId="181" fontId="3" fillId="0" borderId="10" xfId="100" applyNumberFormat="1" applyFont="1" applyFill="1" applyBorder="1" applyAlignment="1">
      <alignment horizontal="center" vertical="center"/>
      <protection/>
    </xf>
    <xf numFmtId="0" fontId="3" fillId="0" borderId="12" xfId="0" applyFont="1" applyFill="1" applyBorder="1" applyAlignment="1" applyProtection="1">
      <alignment vertical="center"/>
      <protection locked="0"/>
    </xf>
    <xf numFmtId="181" fontId="3" fillId="0" borderId="10" xfId="0" applyNumberFormat="1" applyFont="1" applyFill="1" applyBorder="1" applyAlignment="1" applyProtection="1">
      <alignment horizontal="center"/>
      <protection locked="0"/>
    </xf>
    <xf numFmtId="0" fontId="3" fillId="0" borderId="12" xfId="98" applyFont="1" applyFill="1" applyBorder="1" applyAlignment="1" applyProtection="1">
      <alignment vertical="center"/>
      <protection locked="0"/>
    </xf>
    <xf numFmtId="0" fontId="6" fillId="0" borderId="12" xfId="100" applyFont="1" applyFill="1" applyBorder="1" applyAlignment="1">
      <alignment horizontal="left" vertical="center" wrapText="1"/>
      <protection/>
    </xf>
    <xf numFmtId="0" fontId="3" fillId="0" borderId="12" xfId="100" applyFont="1" applyFill="1" applyBorder="1" applyAlignment="1">
      <alignment horizontal="left" vertical="center" wrapText="1"/>
      <protection/>
    </xf>
    <xf numFmtId="0" fontId="3" fillId="0" borderId="12" xfId="0" applyNumberFormat="1" applyFont="1" applyFill="1" applyBorder="1" applyAlignment="1" applyProtection="1">
      <alignment vertical="center"/>
      <protection/>
    </xf>
    <xf numFmtId="0" fontId="6" fillId="0" borderId="12" xfId="0" applyFont="1" applyFill="1" applyBorder="1" applyAlignment="1" applyProtection="1">
      <alignment horizontal="justify" vertical="center"/>
      <protection locked="0"/>
    </xf>
    <xf numFmtId="181" fontId="6" fillId="0" borderId="10" xfId="0" applyNumberFormat="1" applyFont="1" applyFill="1" applyBorder="1" applyAlignment="1" applyProtection="1">
      <alignment horizontal="center"/>
      <protection locked="0"/>
    </xf>
    <xf numFmtId="0" fontId="3" fillId="0" borderId="12" xfId="100" applyFont="1" applyFill="1" applyBorder="1" applyAlignment="1">
      <alignment horizontal="justify" vertical="center"/>
      <protection/>
    </xf>
    <xf numFmtId="0" fontId="3" fillId="0" borderId="12" xfId="100" applyFont="1" applyFill="1" applyBorder="1" applyAlignment="1">
      <alignment horizontal="justify" vertical="center" wrapText="1"/>
      <protection/>
    </xf>
    <xf numFmtId="0" fontId="3" fillId="0" borderId="15" xfId="100" applyFont="1" applyFill="1" applyBorder="1" applyAlignment="1">
      <alignment horizontal="justify" vertical="center" wrapText="1"/>
      <protection/>
    </xf>
    <xf numFmtId="0" fontId="6" fillId="0" borderId="15" xfId="100" applyFont="1" applyFill="1" applyBorder="1" applyAlignment="1">
      <alignment horizontal="justify" vertical="center" wrapText="1"/>
      <protection/>
    </xf>
    <xf numFmtId="0" fontId="13" fillId="0" borderId="0" xfId="100" applyFont="1" applyFill="1" applyBorder="1">
      <alignment vertical="center"/>
      <protection/>
    </xf>
    <xf numFmtId="0" fontId="6" fillId="0" borderId="15" xfId="100" applyFont="1" applyFill="1" applyBorder="1" applyAlignment="1">
      <alignment horizontal="justify" vertical="center"/>
      <protection/>
    </xf>
    <xf numFmtId="0" fontId="13" fillId="0" borderId="0" xfId="100" applyFont="1" applyFill="1">
      <alignment vertical="center"/>
      <protection/>
    </xf>
    <xf numFmtId="0" fontId="0" fillId="0" borderId="13" xfId="100" applyFont="1" applyFill="1" applyBorder="1">
      <alignment vertical="center"/>
      <protection/>
    </xf>
    <xf numFmtId="0" fontId="0" fillId="0" borderId="10" xfId="100" applyFont="1" applyFill="1" applyBorder="1">
      <alignment vertical="center"/>
      <protection/>
    </xf>
    <xf numFmtId="183" fontId="85" fillId="0" borderId="0" xfId="100" applyNumberFormat="1" applyFont="1" applyFill="1" applyAlignment="1">
      <alignment horizontal="center" vertical="center" wrapText="1"/>
      <protection/>
    </xf>
    <xf numFmtId="185" fontId="22" fillId="0" borderId="11" xfId="0" applyNumberFormat="1" applyFont="1" applyFill="1" applyBorder="1" applyAlignment="1">
      <alignment horizontal="center" vertical="center" wrapText="1"/>
    </xf>
    <xf numFmtId="185" fontId="22" fillId="0" borderId="14" xfId="0" applyNumberFormat="1" applyFont="1" applyFill="1" applyBorder="1" applyAlignment="1">
      <alignment horizontal="center" vertical="center" wrapText="1"/>
    </xf>
    <xf numFmtId="181" fontId="22" fillId="0" borderId="10"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9" fillId="0" borderId="0" xfId="0" applyFont="1" applyFill="1" applyAlignment="1">
      <alignment horizontal="center" vertical="center"/>
    </xf>
    <xf numFmtId="0" fontId="22" fillId="0" borderId="10" xfId="0" applyNumberFormat="1" applyFont="1" applyFill="1" applyBorder="1" applyAlignment="1" applyProtection="1">
      <alignment horizontal="center" vertical="center" wrapText="1"/>
      <protection/>
    </xf>
    <xf numFmtId="181" fontId="22" fillId="0" borderId="12" xfId="0" applyNumberFormat="1" applyFont="1" applyFill="1" applyBorder="1" applyAlignment="1">
      <alignment horizontal="center" vertical="center"/>
    </xf>
    <xf numFmtId="181" fontId="22" fillId="0" borderId="16" xfId="0" applyNumberFormat="1" applyFont="1" applyFill="1" applyBorder="1" applyAlignment="1">
      <alignment horizontal="center" vertical="center"/>
    </xf>
    <xf numFmtId="181" fontId="22" fillId="0" borderId="13" xfId="0" applyNumberFormat="1" applyFont="1" applyFill="1" applyBorder="1" applyAlignment="1">
      <alignment horizontal="center" vertical="center"/>
    </xf>
    <xf numFmtId="0" fontId="22" fillId="0" borderId="12"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1" fillId="0" borderId="0" xfId="0" applyFont="1" applyAlignment="1">
      <alignment horizontal="center" vertical="center"/>
    </xf>
    <xf numFmtId="0" fontId="63" fillId="24" borderId="12" xfId="0" applyFont="1" applyFill="1" applyBorder="1" applyAlignment="1">
      <alignment horizontal="center" vertical="center"/>
    </xf>
    <xf numFmtId="0" fontId="63" fillId="24" borderId="13" xfId="0" applyFont="1" applyFill="1" applyBorder="1" applyAlignment="1">
      <alignment horizontal="center" vertical="center"/>
    </xf>
    <xf numFmtId="0" fontId="63" fillId="24" borderId="10" xfId="0" applyFont="1" applyFill="1" applyBorder="1" applyAlignment="1">
      <alignment horizontal="center" vertical="center"/>
    </xf>
    <xf numFmtId="0" fontId="74" fillId="24" borderId="11" xfId="0" applyFont="1" applyFill="1" applyBorder="1" applyAlignment="1">
      <alignment horizontal="center" vertical="center"/>
    </xf>
    <xf numFmtId="0" fontId="74" fillId="24" borderId="14" xfId="0" applyFont="1" applyFill="1" applyBorder="1" applyAlignment="1">
      <alignment horizontal="center" vertical="center"/>
    </xf>
    <xf numFmtId="0" fontId="63" fillId="24" borderId="11" xfId="0" applyFont="1" applyFill="1" applyBorder="1" applyAlignment="1">
      <alignment horizontal="center" vertical="center"/>
    </xf>
    <xf numFmtId="0" fontId="63" fillId="24" borderId="14" xfId="0" applyFont="1" applyFill="1" applyBorder="1" applyAlignment="1">
      <alignment horizontal="center" vertical="center"/>
    </xf>
    <xf numFmtId="0" fontId="72" fillId="24" borderId="0" xfId="0" applyFont="1" applyFill="1" applyBorder="1" applyAlignment="1">
      <alignment horizontal="center" vertical="center"/>
    </xf>
    <xf numFmtId="0" fontId="6" fillId="0" borderId="12" xfId="0" applyFont="1" applyBorder="1" applyAlignment="1">
      <alignment horizontal="left"/>
    </xf>
    <xf numFmtId="0" fontId="6" fillId="0" borderId="13" xfId="0" applyFont="1" applyBorder="1" applyAlignment="1">
      <alignment horizontal="left"/>
    </xf>
    <xf numFmtId="181" fontId="6" fillId="0" borderId="12" xfId="0" applyNumberFormat="1" applyFont="1" applyBorder="1" applyAlignment="1">
      <alignment horizontal="left"/>
    </xf>
    <xf numFmtId="181" fontId="6" fillId="0" borderId="13" xfId="0" applyNumberFormat="1" applyFont="1" applyBorder="1" applyAlignment="1">
      <alignment horizontal="left"/>
    </xf>
    <xf numFmtId="49" fontId="3" fillId="0" borderId="11"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4" xfId="0" applyNumberFormat="1" applyFont="1" applyBorder="1" applyAlignment="1">
      <alignment vertical="center"/>
    </xf>
    <xf numFmtId="3" fontId="3" fillId="0" borderId="11" xfId="0" applyNumberFormat="1" applyFont="1" applyFill="1" applyBorder="1" applyAlignment="1" applyProtection="1">
      <alignment vertical="center"/>
      <protection/>
    </xf>
    <xf numFmtId="3" fontId="3" fillId="0" borderId="17"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181" fontId="3" fillId="0" borderId="11" xfId="0" applyNumberFormat="1" applyFont="1" applyFill="1" applyBorder="1" applyAlignment="1" applyProtection="1">
      <alignment horizontal="center" vertical="center"/>
      <protection/>
    </xf>
    <xf numFmtId="181" fontId="3" fillId="0" borderId="17" xfId="0" applyNumberFormat="1" applyFont="1" applyFill="1" applyBorder="1" applyAlignment="1" applyProtection="1">
      <alignment horizontal="center" vertical="center"/>
      <protection/>
    </xf>
    <xf numFmtId="181" fontId="65" fillId="0" borderId="11" xfId="0" applyNumberFormat="1" applyFont="1" applyFill="1" applyBorder="1" applyAlignment="1" applyProtection="1">
      <alignment horizontal="center" vertical="center"/>
      <protection/>
    </xf>
    <xf numFmtId="181" fontId="65" fillId="0" borderId="17" xfId="0" applyNumberFormat="1" applyFont="1" applyFill="1" applyBorder="1" applyAlignment="1" applyProtection="1">
      <alignment horizontal="center" vertical="center"/>
      <protection/>
    </xf>
    <xf numFmtId="181" fontId="65" fillId="0" borderId="14" xfId="0" applyNumberFormat="1" applyFont="1" applyFill="1" applyBorder="1" applyAlignment="1" applyProtection="1">
      <alignment horizontal="center" vertical="center"/>
      <protection/>
    </xf>
    <xf numFmtId="0" fontId="18" fillId="0" borderId="0" xfId="0" applyNumberFormat="1" applyFont="1" applyFill="1" applyAlignment="1" applyProtection="1">
      <alignment horizontal="center" vertical="center"/>
      <protection/>
    </xf>
    <xf numFmtId="0" fontId="6" fillId="0" borderId="12"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181" fontId="6" fillId="0" borderId="12" xfId="0" applyNumberFormat="1" applyFont="1" applyFill="1" applyBorder="1" applyAlignment="1" applyProtection="1">
      <alignment horizontal="left" vertical="center" wrapText="1"/>
      <protection/>
    </xf>
    <xf numFmtId="181" fontId="6" fillId="0" borderId="13"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20" fillId="0" borderId="13" xfId="0" applyFont="1" applyBorder="1" applyAlignment="1">
      <alignment horizontal="left"/>
    </xf>
    <xf numFmtId="181" fontId="6" fillId="0" borderId="12" xfId="0" applyNumberFormat="1" applyFont="1" applyFill="1" applyBorder="1" applyAlignment="1" applyProtection="1">
      <alignment horizontal="justify" vertical="center"/>
      <protection/>
    </xf>
    <xf numFmtId="181" fontId="6" fillId="0" borderId="13" xfId="0" applyNumberFormat="1" applyFont="1" applyFill="1" applyBorder="1" applyAlignment="1" applyProtection="1">
      <alignment horizontal="justify" vertical="center"/>
      <protection/>
    </xf>
    <xf numFmtId="0" fontId="86" fillId="0" borderId="0" xfId="0" applyFont="1" applyBorder="1" applyAlignment="1">
      <alignment horizontal="center" vertical="center"/>
    </xf>
    <xf numFmtId="183" fontId="66" fillId="0" borderId="10" xfId="0" applyNumberFormat="1" applyFont="1" applyFill="1" applyBorder="1" applyAlignment="1">
      <alignment horizontal="center" vertical="center" wrapText="1"/>
    </xf>
    <xf numFmtId="183" fontId="87" fillId="0" borderId="10" xfId="0" applyNumberFormat="1" applyFont="1" applyFill="1" applyBorder="1" applyAlignment="1" applyProtection="1">
      <alignment horizontal="center" vertical="center" wrapText="1"/>
      <protection/>
    </xf>
    <xf numFmtId="183" fontId="87" fillId="25" borderId="10" xfId="0" applyNumberFormat="1" applyFont="1" applyFill="1" applyBorder="1" applyAlignment="1">
      <alignment horizontal="center" vertical="center" wrapText="1"/>
    </xf>
    <xf numFmtId="183" fontId="74" fillId="0" borderId="11" xfId="0" applyNumberFormat="1" applyFont="1" applyFill="1" applyBorder="1" applyAlignment="1">
      <alignment horizontal="center" vertical="center" wrapText="1"/>
    </xf>
    <xf numFmtId="183" fontId="74" fillId="0" borderId="17" xfId="0" applyNumberFormat="1" applyFont="1" applyFill="1" applyBorder="1" applyAlignment="1">
      <alignment horizontal="center" vertical="center" wrapText="1"/>
    </xf>
    <xf numFmtId="183" fontId="74" fillId="0" borderId="14" xfId="0" applyNumberFormat="1" applyFont="1" applyFill="1" applyBorder="1" applyAlignment="1">
      <alignment horizontal="center" vertical="center" wrapText="1"/>
    </xf>
    <xf numFmtId="183" fontId="75" fillId="0" borderId="10" xfId="0" applyNumberFormat="1" applyFont="1" applyFill="1" applyBorder="1" applyAlignment="1">
      <alignment horizontal="center" vertical="center" wrapText="1"/>
    </xf>
    <xf numFmtId="183" fontId="75" fillId="0" borderId="17" xfId="0" applyNumberFormat="1" applyFont="1" applyFill="1" applyBorder="1" applyAlignment="1">
      <alignment horizontal="center" vertical="center" wrapText="1"/>
    </xf>
    <xf numFmtId="183" fontId="75" fillId="0" borderId="14" xfId="0" applyNumberFormat="1" applyFont="1" applyFill="1" applyBorder="1" applyAlignment="1">
      <alignment horizontal="center" vertical="center" wrapText="1"/>
    </xf>
    <xf numFmtId="183" fontId="75" fillId="0" borderId="11" xfId="0" applyNumberFormat="1" applyFont="1" applyFill="1" applyBorder="1" applyAlignment="1">
      <alignment horizontal="center" vertical="center" wrapText="1"/>
    </xf>
    <xf numFmtId="183" fontId="66" fillId="0" borderId="10" xfId="0" applyNumberFormat="1" applyFont="1" applyFill="1" applyBorder="1" applyAlignment="1">
      <alignment horizontal="left" vertical="center" wrapText="1"/>
    </xf>
    <xf numFmtId="0" fontId="74" fillId="0" borderId="11" xfId="0" applyNumberFormat="1" applyFont="1" applyFill="1" applyBorder="1" applyAlignment="1">
      <alignment horizontal="center" vertical="center" wrapText="1"/>
    </xf>
    <xf numFmtId="0" fontId="74" fillId="0" borderId="17" xfId="0" applyNumberFormat="1" applyFont="1" applyFill="1" applyBorder="1" applyAlignment="1">
      <alignment horizontal="center" vertical="center" wrapText="1"/>
    </xf>
    <xf numFmtId="0" fontId="74" fillId="0" borderId="14" xfId="0" applyNumberFormat="1" applyFont="1" applyFill="1" applyBorder="1" applyAlignment="1">
      <alignment horizontal="center" vertical="center" wrapText="1"/>
    </xf>
    <xf numFmtId="183" fontId="63" fillId="0" borderId="11" xfId="0" applyNumberFormat="1" applyFont="1" applyFill="1" applyBorder="1" applyAlignment="1">
      <alignment horizontal="left" vertical="center" wrapText="1"/>
    </xf>
    <xf numFmtId="183" fontId="63" fillId="0" borderId="17" xfId="0" applyNumberFormat="1" applyFont="1" applyFill="1" applyBorder="1" applyAlignment="1">
      <alignment horizontal="left" vertical="center" wrapText="1"/>
    </xf>
    <xf numFmtId="183" fontId="63" fillId="0" borderId="14" xfId="0" applyNumberFormat="1" applyFont="1" applyFill="1" applyBorder="1" applyAlignment="1">
      <alignment horizontal="left" vertical="center" wrapText="1"/>
    </xf>
    <xf numFmtId="183" fontId="67" fillId="0" borderId="10" xfId="0" applyNumberFormat="1" applyFont="1" applyFill="1" applyBorder="1" applyAlignment="1">
      <alignment horizontal="left" vertical="center" wrapText="1"/>
    </xf>
    <xf numFmtId="0" fontId="63" fillId="0" borderId="18" xfId="0" applyNumberFormat="1" applyFont="1" applyFill="1" applyBorder="1" applyAlignment="1">
      <alignment horizontal="center" vertical="center" wrapText="1"/>
    </xf>
    <xf numFmtId="0" fontId="63" fillId="0" borderId="15" xfId="0" applyNumberFormat="1" applyFont="1" applyFill="1" applyBorder="1" applyAlignment="1">
      <alignment horizontal="center" vertical="center" wrapText="1"/>
    </xf>
    <xf numFmtId="183" fontId="74" fillId="0" borderId="10" xfId="0" applyNumberFormat="1" applyFont="1" applyFill="1" applyBorder="1" applyAlignment="1">
      <alignment horizontal="left" vertical="center" wrapText="1"/>
    </xf>
    <xf numFmtId="0" fontId="74" fillId="0" borderId="10" xfId="0" applyNumberFormat="1" applyFont="1" applyFill="1" applyBorder="1" applyAlignment="1">
      <alignment horizontal="left" vertical="center" wrapText="1"/>
    </xf>
    <xf numFmtId="0" fontId="63" fillId="0" borderId="11" xfId="0" applyNumberFormat="1" applyFont="1" applyFill="1" applyBorder="1" applyAlignment="1">
      <alignment horizontal="center" vertical="center" wrapText="1"/>
    </xf>
    <xf numFmtId="0" fontId="63" fillId="0" borderId="17" xfId="0" applyNumberFormat="1" applyFont="1" applyFill="1" applyBorder="1" applyAlignment="1">
      <alignment horizontal="center" vertical="center" wrapText="1"/>
    </xf>
    <xf numFmtId="0" fontId="63" fillId="0" borderId="14" xfId="0" applyNumberFormat="1" applyFont="1" applyFill="1" applyBorder="1" applyAlignment="1">
      <alignment horizontal="center" vertical="center" wrapText="1"/>
    </xf>
    <xf numFmtId="0" fontId="63" fillId="0" borderId="19" xfId="0" applyNumberFormat="1" applyFont="1" applyFill="1" applyBorder="1" applyAlignment="1">
      <alignment horizontal="center" vertical="center" wrapText="1"/>
    </xf>
    <xf numFmtId="0" fontId="74" fillId="0" borderId="10" xfId="0" applyNumberFormat="1" applyFont="1" applyFill="1" applyBorder="1" applyAlignment="1">
      <alignment horizontal="center" vertical="center" wrapText="1"/>
    </xf>
    <xf numFmtId="0" fontId="79" fillId="0" borderId="0" xfId="0" applyNumberFormat="1" applyFont="1" applyFill="1" applyAlignment="1">
      <alignment horizontal="left" vertical="center" wrapText="1"/>
    </xf>
    <xf numFmtId="0" fontId="72" fillId="0" borderId="0" xfId="0" applyNumberFormat="1" applyFont="1" applyFill="1" applyAlignment="1">
      <alignment horizontal="center" vertical="center" wrapText="1"/>
    </xf>
    <xf numFmtId="183" fontId="72" fillId="0" borderId="0" xfId="0" applyNumberFormat="1" applyFont="1" applyFill="1" applyAlignment="1">
      <alignment horizontal="left" vertical="center" wrapText="1"/>
    </xf>
    <xf numFmtId="183" fontId="73" fillId="0" borderId="0" xfId="0" applyNumberFormat="1" applyFont="1" applyFill="1" applyAlignment="1">
      <alignment horizontal="center" vertical="center" wrapText="1"/>
    </xf>
    <xf numFmtId="183" fontId="72" fillId="0" borderId="0" xfId="0" applyNumberFormat="1" applyFont="1" applyFill="1" applyAlignment="1">
      <alignment horizontal="center" vertical="center" wrapText="1"/>
    </xf>
    <xf numFmtId="183" fontId="68" fillId="0" borderId="0" xfId="0" applyNumberFormat="1" applyFont="1" applyFill="1" applyAlignment="1">
      <alignment horizontal="center" vertical="center" wrapText="1"/>
    </xf>
    <xf numFmtId="183" fontId="87" fillId="25" borderId="12" xfId="0" applyNumberFormat="1" applyFont="1" applyFill="1" applyBorder="1" applyAlignment="1" applyProtection="1">
      <alignment horizontal="center" vertical="center" wrapText="1"/>
      <protection/>
    </xf>
    <xf numFmtId="183" fontId="87" fillId="25" borderId="16" xfId="0" applyNumberFormat="1" applyFont="1" applyFill="1" applyBorder="1" applyAlignment="1" applyProtection="1">
      <alignment horizontal="center" vertical="center" wrapText="1"/>
      <protection/>
    </xf>
    <xf numFmtId="183" fontId="87" fillId="25" borderId="13" xfId="0" applyNumberFormat="1" applyFont="1" applyFill="1" applyBorder="1" applyAlignment="1" applyProtection="1">
      <alignment horizontal="center" vertical="center" wrapText="1"/>
      <protection/>
    </xf>
    <xf numFmtId="183" fontId="87" fillId="25" borderId="10" xfId="0" applyNumberFormat="1" applyFont="1" applyFill="1" applyBorder="1" applyAlignment="1" applyProtection="1">
      <alignment horizontal="center" vertical="center" wrapText="1"/>
      <protection/>
    </xf>
    <xf numFmtId="183" fontId="87" fillId="25" borderId="11" xfId="0" applyNumberFormat="1" applyFont="1" applyFill="1" applyBorder="1" applyAlignment="1" applyProtection="1">
      <alignment horizontal="center" vertical="center" wrapText="1"/>
      <protection/>
    </xf>
    <xf numFmtId="183" fontId="87" fillId="25" borderId="17" xfId="0" applyNumberFormat="1" applyFont="1" applyFill="1" applyBorder="1" applyAlignment="1" applyProtection="1">
      <alignment horizontal="center" vertical="center" wrapText="1"/>
      <protection/>
    </xf>
    <xf numFmtId="183" fontId="87" fillId="25" borderId="14" xfId="0" applyNumberFormat="1" applyFont="1" applyFill="1" applyBorder="1" applyAlignment="1" applyProtection="1">
      <alignment horizontal="center" vertical="center" wrapText="1"/>
      <protection/>
    </xf>
    <xf numFmtId="183" fontId="74" fillId="0" borderId="10" xfId="0" applyNumberFormat="1" applyFont="1" applyFill="1" applyBorder="1" applyAlignment="1">
      <alignment horizontal="center" vertical="center" wrapText="1"/>
    </xf>
    <xf numFmtId="0" fontId="74" fillId="0" borderId="18" xfId="0" applyNumberFormat="1" applyFont="1" applyFill="1" applyBorder="1" applyAlignment="1">
      <alignment horizontal="center" vertical="center" wrapText="1"/>
    </xf>
    <xf numFmtId="0" fontId="74" fillId="0" borderId="20" xfId="0" applyNumberFormat="1" applyFont="1" applyFill="1" applyBorder="1" applyAlignment="1">
      <alignment horizontal="center" vertical="center" wrapText="1"/>
    </xf>
    <xf numFmtId="0" fontId="74" fillId="0" borderId="21" xfId="0" applyNumberFormat="1" applyFont="1" applyFill="1" applyBorder="1" applyAlignment="1">
      <alignment horizontal="center" vertical="center" wrapText="1"/>
    </xf>
    <xf numFmtId="0" fontId="74" fillId="0" borderId="15" xfId="0" applyNumberFormat="1" applyFont="1" applyFill="1" applyBorder="1" applyAlignment="1">
      <alignment horizontal="center" vertical="center" wrapText="1"/>
    </xf>
    <xf numFmtId="0" fontId="74" fillId="0" borderId="22" xfId="0" applyNumberFormat="1" applyFont="1" applyFill="1" applyBorder="1" applyAlignment="1">
      <alignment horizontal="center" vertical="center" wrapText="1"/>
    </xf>
    <xf numFmtId="0" fontId="74" fillId="0" borderId="23" xfId="0" applyNumberFormat="1" applyFont="1" applyFill="1" applyBorder="1" applyAlignment="1">
      <alignment horizontal="center" vertical="center" wrapText="1"/>
    </xf>
    <xf numFmtId="181" fontId="6" fillId="24" borderId="10" xfId="96" applyNumberFormat="1" applyFont="1" applyFill="1" applyBorder="1" applyAlignment="1">
      <alignment horizontal="center" vertical="center" wrapText="1"/>
      <protection/>
    </xf>
    <xf numFmtId="181" fontId="10" fillId="24" borderId="0" xfId="96" applyNumberFormat="1" applyFont="1" applyFill="1" applyBorder="1" applyAlignment="1">
      <alignment horizontal="center" vertical="center" wrapText="1"/>
      <protection/>
    </xf>
    <xf numFmtId="181" fontId="11" fillId="24" borderId="0" xfId="96" applyNumberFormat="1" applyFont="1" applyFill="1" applyBorder="1" applyAlignment="1">
      <alignment horizontal="center" vertical="center" wrapText="1"/>
      <protection/>
    </xf>
    <xf numFmtId="181" fontId="88" fillId="24" borderId="0" xfId="96" applyNumberFormat="1" applyFont="1" applyFill="1" applyBorder="1" applyAlignment="1">
      <alignment horizontal="center" vertical="center" wrapText="1"/>
      <protection/>
    </xf>
    <xf numFmtId="181" fontId="3" fillId="24" borderId="0" xfId="96" applyNumberFormat="1" applyFont="1" applyFill="1" applyBorder="1" applyAlignment="1">
      <alignment horizontal="right" vertical="center" wrapText="1"/>
      <protection/>
    </xf>
    <xf numFmtId="181" fontId="12" fillId="24" borderId="0" xfId="96" applyNumberFormat="1" applyFont="1" applyFill="1" applyBorder="1" applyAlignment="1">
      <alignment horizontal="right" vertical="center" wrapText="1"/>
      <protection/>
    </xf>
    <xf numFmtId="181" fontId="65" fillId="24" borderId="0" xfId="96" applyNumberFormat="1" applyFont="1" applyFill="1" applyBorder="1" applyAlignment="1">
      <alignment horizontal="right" vertical="center" wrapText="1"/>
      <protection/>
    </xf>
    <xf numFmtId="0" fontId="13" fillId="0" borderId="10" xfId="0" applyFont="1" applyBorder="1" applyAlignment="1">
      <alignment horizontal="center" vertical="center"/>
    </xf>
    <xf numFmtId="181" fontId="89" fillId="24" borderId="10" xfId="96" applyNumberFormat="1" applyFont="1" applyFill="1" applyBorder="1" applyAlignment="1">
      <alignment horizontal="center" vertical="center" wrapText="1"/>
      <protection/>
    </xf>
    <xf numFmtId="182" fontId="6" fillId="24" borderId="10" xfId="96" applyNumberFormat="1" applyFont="1" applyFill="1" applyBorder="1" applyAlignment="1">
      <alignment horizontal="center" vertical="center" wrapText="1"/>
      <protection/>
    </xf>
    <xf numFmtId="0" fontId="90" fillId="0" borderId="0" xfId="101" applyFont="1" applyAlignment="1">
      <alignment horizontal="center" vertical="center"/>
      <protection/>
    </xf>
    <xf numFmtId="0" fontId="3" fillId="0" borderId="20" xfId="101" applyFont="1" applyBorder="1" applyAlignment="1">
      <alignment horizontal="left" vertical="center" wrapText="1"/>
      <protection/>
    </xf>
  </cellXfs>
  <cellStyles count="153">
    <cellStyle name="Normal" xfId="0"/>
    <cellStyle name="_2015年  州本级预算0327" xfId="15"/>
    <cellStyle name="_ET_STYLE_NoName_00_" xfId="16"/>
    <cellStyle name="20% - 强调文字颜色 1" xfId="17"/>
    <cellStyle name="20% - 强调文字颜色 1 2" xfId="18"/>
    <cellStyle name="20% - 强调文字颜色 1 3" xfId="19"/>
    <cellStyle name="20% - 强调文字颜色 2" xfId="20"/>
    <cellStyle name="20% - 强调文字颜色 2 2" xfId="21"/>
    <cellStyle name="20% - 强调文字颜色 2 3" xfId="22"/>
    <cellStyle name="20% - 强调文字颜色 3" xfId="23"/>
    <cellStyle name="20% - 强调文字颜色 3 2" xfId="24"/>
    <cellStyle name="20% - 强调文字颜色 3 3" xfId="25"/>
    <cellStyle name="20% - 强调文字颜色 4" xfId="26"/>
    <cellStyle name="20% - 强调文字颜色 4 2" xfId="27"/>
    <cellStyle name="20% - 强调文字颜色 4 3" xfId="28"/>
    <cellStyle name="20% - 强调文字颜色 5" xfId="29"/>
    <cellStyle name="20% - 强调文字颜色 5 2" xfId="30"/>
    <cellStyle name="20% - 强调文字颜色 5 3" xfId="31"/>
    <cellStyle name="20% - 强调文字颜色 6" xfId="32"/>
    <cellStyle name="20% - 强调文字颜色 6 2" xfId="33"/>
    <cellStyle name="20% - 强调文字颜色 6 3" xfId="34"/>
    <cellStyle name="40% - 强调文字颜色 1" xfId="35"/>
    <cellStyle name="40% - 强调文字颜色 1 2" xfId="36"/>
    <cellStyle name="40% - 强调文字颜色 1 3" xfId="37"/>
    <cellStyle name="40% - 强调文字颜色 2" xfId="38"/>
    <cellStyle name="40% - 强调文字颜色 2 2" xfId="39"/>
    <cellStyle name="40% - 强调文字颜色 2 3" xfId="40"/>
    <cellStyle name="40% - 强调文字颜色 3" xfId="41"/>
    <cellStyle name="40% - 强调文字颜色 3 2" xfId="42"/>
    <cellStyle name="40% - 强调文字颜色 3 3" xfId="43"/>
    <cellStyle name="40% - 强调文字颜色 4" xfId="44"/>
    <cellStyle name="40% - 强调文字颜色 4 2" xfId="45"/>
    <cellStyle name="40% - 强调文字颜色 4 3" xfId="46"/>
    <cellStyle name="40% - 强调文字颜色 5" xfId="47"/>
    <cellStyle name="40% - 强调文字颜色 5 2" xfId="48"/>
    <cellStyle name="40% - 强调文字颜色 5 3" xfId="49"/>
    <cellStyle name="40% - 强调文字颜色 6" xfId="50"/>
    <cellStyle name="40% - 强调文字颜色 6 2" xfId="51"/>
    <cellStyle name="40% - 强调文字颜色 6 3" xfId="52"/>
    <cellStyle name="60% - 强调文字颜色 1" xfId="53"/>
    <cellStyle name="60% - 强调文字颜色 1 2" xfId="54"/>
    <cellStyle name="60% - 强调文字颜色 1 3" xfId="55"/>
    <cellStyle name="60% - 强调文字颜色 2" xfId="56"/>
    <cellStyle name="60% - 强调文字颜色 2 2" xfId="57"/>
    <cellStyle name="60% - 强调文字颜色 2 3" xfId="58"/>
    <cellStyle name="60% - 强调文字颜色 3" xfId="59"/>
    <cellStyle name="60% - 强调文字颜色 3 2" xfId="60"/>
    <cellStyle name="60% - 强调文字颜色 3 3" xfId="61"/>
    <cellStyle name="60% - 强调文字颜色 4" xfId="62"/>
    <cellStyle name="60% - 强调文字颜色 4 2" xfId="63"/>
    <cellStyle name="60% - 强调文字颜色 4 3" xfId="64"/>
    <cellStyle name="60% - 强调文字颜色 5" xfId="65"/>
    <cellStyle name="60% - 强调文字颜色 5 2" xfId="66"/>
    <cellStyle name="60% - 强调文字颜色 5 3" xfId="67"/>
    <cellStyle name="60% - 强调文字颜色 6" xfId="68"/>
    <cellStyle name="60% - 强调文字颜色 6 2" xfId="69"/>
    <cellStyle name="60% - 强调文字颜色 6 3" xfId="70"/>
    <cellStyle name="ColLevel_0" xfId="71"/>
    <cellStyle name="no dec" xfId="72"/>
    <cellStyle name="Normal_APR" xfId="73"/>
    <cellStyle name="RowLevel_0" xfId="74"/>
    <cellStyle name="Percent" xfId="75"/>
    <cellStyle name="标题" xfId="76"/>
    <cellStyle name="标题 1" xfId="77"/>
    <cellStyle name="标题 1 2" xfId="78"/>
    <cellStyle name="标题 1 3" xfId="79"/>
    <cellStyle name="标题 2" xfId="80"/>
    <cellStyle name="标题 2 2" xfId="81"/>
    <cellStyle name="标题 2 3" xfId="82"/>
    <cellStyle name="标题 3" xfId="83"/>
    <cellStyle name="标题 3 2" xfId="84"/>
    <cellStyle name="标题 3 3" xfId="85"/>
    <cellStyle name="标题 4" xfId="86"/>
    <cellStyle name="标题 4 2" xfId="87"/>
    <cellStyle name="标题 4 3" xfId="88"/>
    <cellStyle name="标题 5" xfId="89"/>
    <cellStyle name="标题 6" xfId="90"/>
    <cellStyle name="差" xfId="91"/>
    <cellStyle name="差 2" xfId="92"/>
    <cellStyle name="差 3" xfId="93"/>
    <cellStyle name="常规 17" xfId="94"/>
    <cellStyle name="常规 18" xfId="95"/>
    <cellStyle name="常规 2" xfId="96"/>
    <cellStyle name="常规 3" xfId="97"/>
    <cellStyle name="常规_2002年市本级财政预算内总决算报表" xfId="98"/>
    <cellStyle name="常规_2012年全州收入预算表------修改8日晚" xfId="99"/>
    <cellStyle name="常规_报州委  2013州本级收支预算表" xfId="100"/>
    <cellStyle name="常规_州本级2014年三公经费预算表0423" xfId="101"/>
    <cellStyle name="超级链接" xfId="102"/>
    <cellStyle name="Hyperlink" xfId="103"/>
    <cellStyle name="好" xfId="104"/>
    <cellStyle name="好 2" xfId="105"/>
    <cellStyle name="好 3" xfId="106"/>
    <cellStyle name="后继超级链接" xfId="107"/>
    <cellStyle name="汇总" xfId="108"/>
    <cellStyle name="汇总 2" xfId="109"/>
    <cellStyle name="汇总 3" xfId="110"/>
    <cellStyle name="Currency" xfId="111"/>
    <cellStyle name="Currency [0]" xfId="112"/>
    <cellStyle name="计算" xfId="113"/>
    <cellStyle name="计算 2" xfId="114"/>
    <cellStyle name="计算 3" xfId="115"/>
    <cellStyle name="检查单元格" xfId="116"/>
    <cellStyle name="检查单元格 2" xfId="117"/>
    <cellStyle name="检查单元格 3" xfId="118"/>
    <cellStyle name="解释性文本" xfId="119"/>
    <cellStyle name="解释性文本 2" xfId="120"/>
    <cellStyle name="解释性文本 3" xfId="121"/>
    <cellStyle name="警告文本" xfId="122"/>
    <cellStyle name="警告文本 2" xfId="123"/>
    <cellStyle name="警告文本 3" xfId="124"/>
    <cellStyle name="链接单元格" xfId="125"/>
    <cellStyle name="链接单元格 2" xfId="126"/>
    <cellStyle name="链接单元格 3" xfId="127"/>
    <cellStyle name="普通_97-917" xfId="128"/>
    <cellStyle name="千分位[0]_laroux" xfId="129"/>
    <cellStyle name="千分位_97-917" xfId="130"/>
    <cellStyle name="千位[0]_1" xfId="131"/>
    <cellStyle name="千位_1" xfId="132"/>
    <cellStyle name="Comma" xfId="133"/>
    <cellStyle name="Comma [0]" xfId="134"/>
    <cellStyle name="强调文字颜色 1" xfId="135"/>
    <cellStyle name="强调文字颜色 1 2" xfId="136"/>
    <cellStyle name="强调文字颜色 1 3" xfId="137"/>
    <cellStyle name="强调文字颜色 2" xfId="138"/>
    <cellStyle name="强调文字颜色 2 2" xfId="139"/>
    <cellStyle name="强调文字颜色 2 3" xfId="140"/>
    <cellStyle name="强调文字颜色 3" xfId="141"/>
    <cellStyle name="强调文字颜色 3 2" xfId="142"/>
    <cellStyle name="强调文字颜色 3 3" xfId="143"/>
    <cellStyle name="强调文字颜色 4" xfId="144"/>
    <cellStyle name="强调文字颜色 4 2" xfId="145"/>
    <cellStyle name="强调文字颜色 4 3" xfId="146"/>
    <cellStyle name="强调文字颜色 5" xfId="147"/>
    <cellStyle name="强调文字颜色 5 2" xfId="148"/>
    <cellStyle name="强调文字颜色 5 3" xfId="149"/>
    <cellStyle name="强调文字颜色 6" xfId="150"/>
    <cellStyle name="强调文字颜色 6 2" xfId="151"/>
    <cellStyle name="强调文字颜色 6 3" xfId="152"/>
    <cellStyle name="适中" xfId="153"/>
    <cellStyle name="适中 2" xfId="154"/>
    <cellStyle name="适中 3" xfId="155"/>
    <cellStyle name="输出" xfId="156"/>
    <cellStyle name="输出 2" xfId="157"/>
    <cellStyle name="输出 3" xfId="158"/>
    <cellStyle name="输入" xfId="159"/>
    <cellStyle name="输入 2" xfId="160"/>
    <cellStyle name="输入 3" xfId="161"/>
    <cellStyle name="样式 1" xfId="162"/>
    <cellStyle name="Followed Hyperlink" xfId="163"/>
    <cellStyle name="注释" xfId="164"/>
    <cellStyle name="注释 2" xfId="165"/>
    <cellStyle name="注释 3" xfId="1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63"/>
  <sheetViews>
    <sheetView zoomScalePageLayoutView="0" workbookViewId="0" topLeftCell="A13">
      <selection activeCell="F11" sqref="F11"/>
    </sheetView>
  </sheetViews>
  <sheetFormatPr defaultColWidth="8.00390625" defaultRowHeight="14.25"/>
  <cols>
    <col min="1" max="1" width="51.875" style="308" customWidth="1"/>
    <col min="2" max="2" width="24.625" style="309" customWidth="1"/>
    <col min="3" max="18" width="7.875" style="310" customWidth="1"/>
    <col min="19" max="241" width="7.875" style="311" customWidth="1"/>
    <col min="242" max="16384" width="8.00390625" style="312" customWidth="1"/>
  </cols>
  <sheetData>
    <row r="1" ht="14.25">
      <c r="B1" s="313"/>
    </row>
    <row r="2" spans="1:18" s="305" customFormat="1" ht="18.75">
      <c r="A2" s="222" t="s">
        <v>0</v>
      </c>
      <c r="B2" s="314"/>
      <c r="C2" s="315"/>
      <c r="D2" s="315"/>
      <c r="E2" s="315"/>
      <c r="F2" s="315"/>
      <c r="G2" s="315"/>
      <c r="H2" s="315"/>
      <c r="I2" s="315"/>
      <c r="J2" s="315"/>
      <c r="K2" s="315"/>
      <c r="L2" s="315"/>
      <c r="M2" s="315"/>
      <c r="N2" s="315"/>
      <c r="O2" s="315"/>
      <c r="P2" s="315"/>
      <c r="Q2" s="315"/>
      <c r="R2" s="315"/>
    </row>
    <row r="3" spans="1:241" ht="19.5" customHeight="1">
      <c r="A3" s="343" t="s">
        <v>1</v>
      </c>
      <c r="B3" s="343"/>
      <c r="C3" s="316"/>
      <c r="D3" s="316"/>
      <c r="E3" s="316"/>
      <c r="F3" s="316"/>
      <c r="G3" s="316"/>
      <c r="H3" s="316"/>
      <c r="I3" s="316"/>
      <c r="J3" s="316"/>
      <c r="K3" s="316"/>
      <c r="L3" s="316"/>
      <c r="M3" s="316"/>
      <c r="N3" s="316"/>
      <c r="O3" s="316"/>
      <c r="P3" s="316"/>
      <c r="Q3" s="316"/>
      <c r="R3" s="316"/>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c r="CM3" s="312"/>
      <c r="CN3" s="312"/>
      <c r="CO3" s="312"/>
      <c r="CP3" s="312"/>
      <c r="CQ3" s="312"/>
      <c r="CR3" s="312"/>
      <c r="CS3" s="312"/>
      <c r="CT3" s="312"/>
      <c r="CU3" s="312"/>
      <c r="CV3" s="312"/>
      <c r="CW3" s="312"/>
      <c r="CX3" s="312"/>
      <c r="CY3" s="312"/>
      <c r="CZ3" s="312"/>
      <c r="DA3" s="312"/>
      <c r="DB3" s="312"/>
      <c r="DC3" s="312"/>
      <c r="DD3" s="312"/>
      <c r="DE3" s="312"/>
      <c r="DF3" s="312"/>
      <c r="DG3" s="312"/>
      <c r="DH3" s="312"/>
      <c r="DI3" s="312"/>
      <c r="DJ3" s="312"/>
      <c r="DK3" s="312"/>
      <c r="DL3" s="312"/>
      <c r="DM3" s="312"/>
      <c r="DN3" s="312"/>
      <c r="DO3" s="312"/>
      <c r="DP3" s="312"/>
      <c r="DQ3" s="312"/>
      <c r="DR3" s="312"/>
      <c r="DS3" s="312"/>
      <c r="DT3" s="312"/>
      <c r="DU3" s="312"/>
      <c r="DV3" s="312"/>
      <c r="DW3" s="312"/>
      <c r="DX3" s="312"/>
      <c r="DY3" s="312"/>
      <c r="DZ3" s="312"/>
      <c r="EA3" s="312"/>
      <c r="EB3" s="312"/>
      <c r="EC3" s="312"/>
      <c r="ED3" s="312"/>
      <c r="EE3" s="312"/>
      <c r="EF3" s="312"/>
      <c r="EG3" s="312"/>
      <c r="EH3" s="312"/>
      <c r="EI3" s="312"/>
      <c r="EJ3" s="312"/>
      <c r="EK3" s="312"/>
      <c r="EL3" s="312"/>
      <c r="EM3" s="312"/>
      <c r="EN3" s="312"/>
      <c r="EO3" s="312"/>
      <c r="EP3" s="312"/>
      <c r="EQ3" s="312"/>
      <c r="ER3" s="312"/>
      <c r="ES3" s="312"/>
      <c r="ET3" s="312"/>
      <c r="EU3" s="312"/>
      <c r="EV3" s="312"/>
      <c r="EW3" s="312"/>
      <c r="EX3" s="312"/>
      <c r="EY3" s="312"/>
      <c r="EZ3" s="312"/>
      <c r="FA3" s="312"/>
      <c r="FB3" s="312"/>
      <c r="FC3" s="312"/>
      <c r="FD3" s="312"/>
      <c r="FE3" s="312"/>
      <c r="FF3" s="312"/>
      <c r="FG3" s="312"/>
      <c r="FH3" s="312"/>
      <c r="FI3" s="312"/>
      <c r="FJ3" s="312"/>
      <c r="FK3" s="312"/>
      <c r="FL3" s="312"/>
      <c r="FM3" s="312"/>
      <c r="FN3" s="312"/>
      <c r="FO3" s="312"/>
      <c r="FP3" s="312"/>
      <c r="FQ3" s="312"/>
      <c r="FR3" s="312"/>
      <c r="FS3" s="312"/>
      <c r="FT3" s="312"/>
      <c r="FU3" s="312"/>
      <c r="FV3" s="312"/>
      <c r="FW3" s="312"/>
      <c r="FX3" s="312"/>
      <c r="FY3" s="312"/>
      <c r="FZ3" s="312"/>
      <c r="GA3" s="312"/>
      <c r="GB3" s="312"/>
      <c r="GC3" s="312"/>
      <c r="GD3" s="312"/>
      <c r="GE3" s="312"/>
      <c r="GF3" s="312"/>
      <c r="GG3" s="312"/>
      <c r="GH3" s="312"/>
      <c r="GI3" s="312"/>
      <c r="GJ3" s="312"/>
      <c r="GK3" s="312"/>
      <c r="GL3" s="312"/>
      <c r="GM3" s="312"/>
      <c r="GN3" s="312"/>
      <c r="GO3" s="312"/>
      <c r="GP3" s="312"/>
      <c r="GQ3" s="312"/>
      <c r="GR3" s="312"/>
      <c r="GS3" s="312"/>
      <c r="GT3" s="312"/>
      <c r="GU3" s="312"/>
      <c r="GV3" s="312"/>
      <c r="GW3" s="312"/>
      <c r="GX3" s="312"/>
      <c r="GY3" s="312"/>
      <c r="GZ3" s="312"/>
      <c r="HA3" s="312"/>
      <c r="HB3" s="312"/>
      <c r="HC3" s="312"/>
      <c r="HD3" s="312"/>
      <c r="HE3" s="312"/>
      <c r="HF3" s="312"/>
      <c r="HG3" s="312"/>
      <c r="HH3" s="312"/>
      <c r="HI3" s="312"/>
      <c r="HJ3" s="312"/>
      <c r="HK3" s="312"/>
      <c r="HL3" s="312"/>
      <c r="HM3" s="312"/>
      <c r="HN3" s="312"/>
      <c r="HO3" s="312"/>
      <c r="HP3" s="312"/>
      <c r="HQ3" s="312"/>
      <c r="HR3" s="312"/>
      <c r="HS3" s="312"/>
      <c r="HT3" s="312"/>
      <c r="HU3" s="312"/>
      <c r="HV3" s="312"/>
      <c r="HW3" s="312"/>
      <c r="HX3" s="312"/>
      <c r="HY3" s="312"/>
      <c r="HZ3" s="312"/>
      <c r="IA3" s="312"/>
      <c r="IB3" s="312"/>
      <c r="IC3" s="312"/>
      <c r="ID3" s="312"/>
      <c r="IE3" s="312"/>
      <c r="IF3" s="312"/>
      <c r="IG3" s="312"/>
    </row>
    <row r="4" spans="1:241" ht="14.25">
      <c r="A4" s="308" t="s">
        <v>2</v>
      </c>
      <c r="B4" s="313" t="s">
        <v>3</v>
      </c>
      <c r="C4" s="316"/>
      <c r="D4" s="316"/>
      <c r="E4" s="316"/>
      <c r="F4" s="316"/>
      <c r="G4" s="316"/>
      <c r="H4" s="316"/>
      <c r="I4" s="316"/>
      <c r="J4" s="316"/>
      <c r="K4" s="316"/>
      <c r="L4" s="316"/>
      <c r="M4" s="316"/>
      <c r="N4" s="316"/>
      <c r="O4" s="316"/>
      <c r="P4" s="316"/>
      <c r="Q4" s="316"/>
      <c r="R4" s="316"/>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c r="BT4" s="312"/>
      <c r="BU4" s="312"/>
      <c r="BV4" s="312"/>
      <c r="BW4" s="312"/>
      <c r="BX4" s="312"/>
      <c r="BY4" s="312"/>
      <c r="BZ4" s="312"/>
      <c r="CA4" s="312"/>
      <c r="CB4" s="312"/>
      <c r="CC4" s="312"/>
      <c r="CD4" s="312"/>
      <c r="CE4" s="312"/>
      <c r="CF4" s="312"/>
      <c r="CG4" s="312"/>
      <c r="CH4" s="312"/>
      <c r="CI4" s="312"/>
      <c r="CJ4" s="312"/>
      <c r="CK4" s="312"/>
      <c r="CL4" s="312"/>
      <c r="CM4" s="312"/>
      <c r="CN4" s="312"/>
      <c r="CO4" s="312"/>
      <c r="CP4" s="312"/>
      <c r="CQ4" s="312"/>
      <c r="CR4" s="312"/>
      <c r="CS4" s="312"/>
      <c r="CT4" s="312"/>
      <c r="CU4" s="312"/>
      <c r="CV4" s="312"/>
      <c r="CW4" s="312"/>
      <c r="CX4" s="312"/>
      <c r="CY4" s="312"/>
      <c r="CZ4" s="312"/>
      <c r="DA4" s="312"/>
      <c r="DB4" s="312"/>
      <c r="DC4" s="312"/>
      <c r="DD4" s="312"/>
      <c r="DE4" s="312"/>
      <c r="DF4" s="312"/>
      <c r="DG4" s="312"/>
      <c r="DH4" s="312"/>
      <c r="DI4" s="312"/>
      <c r="DJ4" s="312"/>
      <c r="DK4" s="312"/>
      <c r="DL4" s="312"/>
      <c r="DM4" s="312"/>
      <c r="DN4" s="312"/>
      <c r="DO4" s="312"/>
      <c r="DP4" s="312"/>
      <c r="DQ4" s="312"/>
      <c r="DR4" s="312"/>
      <c r="DS4" s="312"/>
      <c r="DT4" s="312"/>
      <c r="DU4" s="312"/>
      <c r="DV4" s="312"/>
      <c r="DW4" s="312"/>
      <c r="DX4" s="312"/>
      <c r="DY4" s="312"/>
      <c r="DZ4" s="312"/>
      <c r="EA4" s="312"/>
      <c r="EB4" s="312"/>
      <c r="EC4" s="312"/>
      <c r="ED4" s="312"/>
      <c r="EE4" s="312"/>
      <c r="EF4" s="312"/>
      <c r="EG4" s="312"/>
      <c r="EH4" s="312"/>
      <c r="EI4" s="312"/>
      <c r="EJ4" s="312"/>
      <c r="EK4" s="312"/>
      <c r="EL4" s="312"/>
      <c r="EM4" s="312"/>
      <c r="EN4" s="312"/>
      <c r="EO4" s="312"/>
      <c r="EP4" s="312"/>
      <c r="EQ4" s="312"/>
      <c r="ER4" s="312"/>
      <c r="ES4" s="312"/>
      <c r="ET4" s="312"/>
      <c r="EU4" s="312"/>
      <c r="EV4" s="312"/>
      <c r="EW4" s="312"/>
      <c r="EX4" s="312"/>
      <c r="EY4" s="312"/>
      <c r="EZ4" s="312"/>
      <c r="FA4" s="312"/>
      <c r="FB4" s="312"/>
      <c r="FC4" s="312"/>
      <c r="FD4" s="312"/>
      <c r="FE4" s="312"/>
      <c r="FF4" s="312"/>
      <c r="FG4" s="312"/>
      <c r="FH4" s="312"/>
      <c r="FI4" s="312"/>
      <c r="FJ4" s="312"/>
      <c r="FK4" s="312"/>
      <c r="FL4" s="312"/>
      <c r="FM4" s="312"/>
      <c r="FN4" s="312"/>
      <c r="FO4" s="312"/>
      <c r="FP4" s="312"/>
      <c r="FQ4" s="312"/>
      <c r="FR4" s="312"/>
      <c r="FS4" s="312"/>
      <c r="FT4" s="312"/>
      <c r="FU4" s="312"/>
      <c r="FV4" s="312"/>
      <c r="FW4" s="312"/>
      <c r="FX4" s="312"/>
      <c r="FY4" s="312"/>
      <c r="FZ4" s="312"/>
      <c r="GA4" s="312"/>
      <c r="GB4" s="312"/>
      <c r="GC4" s="312"/>
      <c r="GD4" s="312"/>
      <c r="GE4" s="312"/>
      <c r="GF4" s="312"/>
      <c r="GG4" s="312"/>
      <c r="GH4" s="312"/>
      <c r="GI4" s="312"/>
      <c r="GJ4" s="312"/>
      <c r="GK4" s="312"/>
      <c r="GL4" s="312"/>
      <c r="GM4" s="312"/>
      <c r="GN4" s="312"/>
      <c r="GO4" s="312"/>
      <c r="GP4" s="312"/>
      <c r="GQ4" s="312"/>
      <c r="GR4" s="312"/>
      <c r="GS4" s="312"/>
      <c r="GT4" s="312"/>
      <c r="GU4" s="312"/>
      <c r="GV4" s="312"/>
      <c r="GW4" s="312"/>
      <c r="GX4" s="312"/>
      <c r="GY4" s="312"/>
      <c r="GZ4" s="312"/>
      <c r="HA4" s="312"/>
      <c r="HB4" s="312"/>
      <c r="HC4" s="312"/>
      <c r="HD4" s="312"/>
      <c r="HE4" s="312"/>
      <c r="HF4" s="312"/>
      <c r="HG4" s="312"/>
      <c r="HH4" s="312"/>
      <c r="HI4" s="312"/>
      <c r="HJ4" s="312"/>
      <c r="HK4" s="312"/>
      <c r="HL4" s="312"/>
      <c r="HM4" s="312"/>
      <c r="HN4" s="312"/>
      <c r="HO4" s="312"/>
      <c r="HP4" s="312"/>
      <c r="HQ4" s="312"/>
      <c r="HR4" s="312"/>
      <c r="HS4" s="312"/>
      <c r="HT4" s="312"/>
      <c r="HU4" s="312"/>
      <c r="HV4" s="312"/>
      <c r="HW4" s="312"/>
      <c r="HX4" s="312"/>
      <c r="HY4" s="312"/>
      <c r="HZ4" s="312"/>
      <c r="IA4" s="312"/>
      <c r="IB4" s="312"/>
      <c r="IC4" s="312"/>
      <c r="ID4" s="312"/>
      <c r="IE4" s="312"/>
      <c r="IF4" s="312"/>
      <c r="IG4" s="312"/>
    </row>
    <row r="5" spans="1:241" ht="21.75" customHeight="1">
      <c r="A5" s="317" t="s">
        <v>4</v>
      </c>
      <c r="B5" s="318" t="s">
        <v>5</v>
      </c>
      <c r="C5" s="316"/>
      <c r="D5" s="316"/>
      <c r="E5" s="316"/>
      <c r="F5" s="316"/>
      <c r="G5" s="316"/>
      <c r="H5" s="316"/>
      <c r="I5" s="316"/>
      <c r="J5" s="316"/>
      <c r="K5" s="316"/>
      <c r="L5" s="316"/>
      <c r="M5" s="316"/>
      <c r="N5" s="316"/>
      <c r="O5" s="316"/>
      <c r="P5" s="316"/>
      <c r="Q5" s="316"/>
      <c r="R5" s="316"/>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c r="BT5" s="312"/>
      <c r="BU5" s="312"/>
      <c r="BV5" s="312"/>
      <c r="BW5" s="312"/>
      <c r="BX5" s="312"/>
      <c r="BY5" s="312"/>
      <c r="BZ5" s="312"/>
      <c r="CA5" s="312"/>
      <c r="CB5" s="312"/>
      <c r="CC5" s="312"/>
      <c r="CD5" s="312"/>
      <c r="CE5" s="312"/>
      <c r="CF5" s="312"/>
      <c r="CG5" s="312"/>
      <c r="CH5" s="312"/>
      <c r="CI5" s="312"/>
      <c r="CJ5" s="312"/>
      <c r="CK5" s="312"/>
      <c r="CL5" s="312"/>
      <c r="CM5" s="312"/>
      <c r="CN5" s="312"/>
      <c r="CO5" s="312"/>
      <c r="CP5" s="312"/>
      <c r="CQ5" s="312"/>
      <c r="CR5" s="312"/>
      <c r="CS5" s="312"/>
      <c r="CT5" s="312"/>
      <c r="CU5" s="312"/>
      <c r="CV5" s="312"/>
      <c r="CW5" s="312"/>
      <c r="CX5" s="312"/>
      <c r="CY5" s="312"/>
      <c r="CZ5" s="312"/>
      <c r="DA5" s="312"/>
      <c r="DB5" s="312"/>
      <c r="DC5" s="312"/>
      <c r="DD5" s="312"/>
      <c r="DE5" s="312"/>
      <c r="DF5" s="312"/>
      <c r="DG5" s="312"/>
      <c r="DH5" s="312"/>
      <c r="DI5" s="312"/>
      <c r="DJ5" s="312"/>
      <c r="DK5" s="312"/>
      <c r="DL5" s="312"/>
      <c r="DM5" s="312"/>
      <c r="DN5" s="312"/>
      <c r="DO5" s="312"/>
      <c r="DP5" s="312"/>
      <c r="DQ5" s="312"/>
      <c r="DR5" s="312"/>
      <c r="DS5" s="312"/>
      <c r="DT5" s="312"/>
      <c r="DU5" s="312"/>
      <c r="DV5" s="312"/>
      <c r="DW5" s="312"/>
      <c r="DX5" s="312"/>
      <c r="DY5" s="312"/>
      <c r="DZ5" s="312"/>
      <c r="EA5" s="312"/>
      <c r="EB5" s="312"/>
      <c r="EC5" s="312"/>
      <c r="ED5" s="312"/>
      <c r="EE5" s="312"/>
      <c r="EF5" s="312"/>
      <c r="EG5" s="312"/>
      <c r="EH5" s="312"/>
      <c r="EI5" s="312"/>
      <c r="EJ5" s="312"/>
      <c r="EK5" s="312"/>
      <c r="EL5" s="312"/>
      <c r="EM5" s="312"/>
      <c r="EN5" s="312"/>
      <c r="EO5" s="312"/>
      <c r="EP5" s="312"/>
      <c r="EQ5" s="312"/>
      <c r="ER5" s="312"/>
      <c r="ES5" s="312"/>
      <c r="ET5" s="312"/>
      <c r="EU5" s="312"/>
      <c r="EV5" s="312"/>
      <c r="EW5" s="312"/>
      <c r="EX5" s="312"/>
      <c r="EY5" s="312"/>
      <c r="EZ5" s="312"/>
      <c r="FA5" s="312"/>
      <c r="FB5" s="312"/>
      <c r="FC5" s="312"/>
      <c r="FD5" s="312"/>
      <c r="FE5" s="312"/>
      <c r="FF5" s="312"/>
      <c r="FG5" s="312"/>
      <c r="FH5" s="312"/>
      <c r="FI5" s="312"/>
      <c r="FJ5" s="312"/>
      <c r="FK5" s="312"/>
      <c r="FL5" s="312"/>
      <c r="FM5" s="312"/>
      <c r="FN5" s="312"/>
      <c r="FO5" s="312"/>
      <c r="FP5" s="312"/>
      <c r="FQ5" s="312"/>
      <c r="FR5" s="312"/>
      <c r="FS5" s="312"/>
      <c r="FT5" s="312"/>
      <c r="FU5" s="312"/>
      <c r="FV5" s="312"/>
      <c r="FW5" s="312"/>
      <c r="FX5" s="312"/>
      <c r="FY5" s="312"/>
      <c r="FZ5" s="312"/>
      <c r="GA5" s="312"/>
      <c r="GB5" s="312"/>
      <c r="GC5" s="312"/>
      <c r="GD5" s="312"/>
      <c r="GE5" s="312"/>
      <c r="GF5" s="312"/>
      <c r="GG5" s="312"/>
      <c r="GH5" s="312"/>
      <c r="GI5" s="312"/>
      <c r="GJ5" s="312"/>
      <c r="GK5" s="312"/>
      <c r="GL5" s="312"/>
      <c r="GM5" s="312"/>
      <c r="GN5" s="312"/>
      <c r="GO5" s="312"/>
      <c r="GP5" s="312"/>
      <c r="GQ5" s="312"/>
      <c r="GR5" s="312"/>
      <c r="GS5" s="312"/>
      <c r="GT5" s="312"/>
      <c r="GU5" s="312"/>
      <c r="GV5" s="312"/>
      <c r="GW5" s="312"/>
      <c r="GX5" s="312"/>
      <c r="GY5" s="312"/>
      <c r="GZ5" s="312"/>
      <c r="HA5" s="312"/>
      <c r="HB5" s="312"/>
      <c r="HC5" s="312"/>
      <c r="HD5" s="312"/>
      <c r="HE5" s="312"/>
      <c r="HF5" s="312"/>
      <c r="HG5" s="312"/>
      <c r="HH5" s="312"/>
      <c r="HI5" s="312"/>
      <c r="HJ5" s="312"/>
      <c r="HK5" s="312"/>
      <c r="HL5" s="312"/>
      <c r="HM5" s="312"/>
      <c r="HN5" s="312"/>
      <c r="HO5" s="312"/>
      <c r="HP5" s="312"/>
      <c r="HQ5" s="312"/>
      <c r="HR5" s="312"/>
      <c r="HS5" s="312"/>
      <c r="HT5" s="312"/>
      <c r="HU5" s="312"/>
      <c r="HV5" s="312"/>
      <c r="HW5" s="312"/>
      <c r="HX5" s="312"/>
      <c r="HY5" s="312"/>
      <c r="HZ5" s="312"/>
      <c r="IA5" s="312"/>
      <c r="IB5" s="312"/>
      <c r="IC5" s="312"/>
      <c r="ID5" s="312"/>
      <c r="IE5" s="312"/>
      <c r="IF5" s="312"/>
      <c r="IG5" s="312"/>
    </row>
    <row r="6" spans="1:241" ht="26.25" customHeight="1">
      <c r="A6" s="319" t="s">
        <v>6</v>
      </c>
      <c r="B6" s="320">
        <f>B63-1524</f>
        <v>62984.04</v>
      </c>
      <c r="C6" s="316"/>
      <c r="D6" s="316"/>
      <c r="E6" s="316"/>
      <c r="F6" s="316"/>
      <c r="G6" s="316"/>
      <c r="H6" s="316"/>
      <c r="I6" s="316"/>
      <c r="J6" s="316"/>
      <c r="K6" s="316"/>
      <c r="L6" s="316"/>
      <c r="M6" s="316"/>
      <c r="N6" s="316"/>
      <c r="O6" s="316"/>
      <c r="P6" s="316"/>
      <c r="Q6" s="316"/>
      <c r="R6" s="316"/>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c r="BT6" s="312"/>
      <c r="BU6" s="312"/>
      <c r="BV6" s="312"/>
      <c r="BW6" s="312"/>
      <c r="BX6" s="312"/>
      <c r="BY6" s="312"/>
      <c r="BZ6" s="312"/>
      <c r="CA6" s="312"/>
      <c r="CB6" s="312"/>
      <c r="CC6" s="312"/>
      <c r="CD6" s="312"/>
      <c r="CE6" s="312"/>
      <c r="CF6" s="312"/>
      <c r="CG6" s="312"/>
      <c r="CH6" s="312"/>
      <c r="CI6" s="312"/>
      <c r="CJ6" s="312"/>
      <c r="CK6" s="312"/>
      <c r="CL6" s="312"/>
      <c r="CM6" s="312"/>
      <c r="CN6" s="312"/>
      <c r="CO6" s="312"/>
      <c r="CP6" s="312"/>
      <c r="CQ6" s="312"/>
      <c r="CR6" s="312"/>
      <c r="CS6" s="312"/>
      <c r="CT6" s="312"/>
      <c r="CU6" s="312"/>
      <c r="CV6" s="312"/>
      <c r="CW6" s="312"/>
      <c r="CX6" s="312"/>
      <c r="CY6" s="312"/>
      <c r="CZ6" s="312"/>
      <c r="DA6" s="312"/>
      <c r="DB6" s="312"/>
      <c r="DC6" s="312"/>
      <c r="DD6" s="312"/>
      <c r="DE6" s="312"/>
      <c r="DF6" s="312"/>
      <c r="DG6" s="312"/>
      <c r="DH6" s="312"/>
      <c r="DI6" s="312"/>
      <c r="DJ6" s="312"/>
      <c r="DK6" s="312"/>
      <c r="DL6" s="312"/>
      <c r="DM6" s="312"/>
      <c r="DN6" s="312"/>
      <c r="DO6" s="312"/>
      <c r="DP6" s="312"/>
      <c r="DQ6" s="312"/>
      <c r="DR6" s="312"/>
      <c r="DS6" s="312"/>
      <c r="DT6" s="312"/>
      <c r="DU6" s="312"/>
      <c r="DV6" s="312"/>
      <c r="DW6" s="312"/>
      <c r="DX6" s="312"/>
      <c r="DY6" s="312"/>
      <c r="DZ6" s="312"/>
      <c r="EA6" s="312"/>
      <c r="EB6" s="312"/>
      <c r="EC6" s="312"/>
      <c r="ED6" s="312"/>
      <c r="EE6" s="312"/>
      <c r="EF6" s="312"/>
      <c r="EG6" s="312"/>
      <c r="EH6" s="312"/>
      <c r="EI6" s="312"/>
      <c r="EJ6" s="312"/>
      <c r="EK6" s="312"/>
      <c r="EL6" s="312"/>
      <c r="EM6" s="312"/>
      <c r="EN6" s="312"/>
      <c r="EO6" s="312"/>
      <c r="EP6" s="312"/>
      <c r="EQ6" s="312"/>
      <c r="ER6" s="312"/>
      <c r="ES6" s="312"/>
      <c r="ET6" s="312"/>
      <c r="EU6" s="312"/>
      <c r="EV6" s="312"/>
      <c r="EW6" s="312"/>
      <c r="EX6" s="312"/>
      <c r="EY6" s="312"/>
      <c r="EZ6" s="312"/>
      <c r="FA6" s="312"/>
      <c r="FB6" s="312"/>
      <c r="FC6" s="312"/>
      <c r="FD6" s="312"/>
      <c r="FE6" s="312"/>
      <c r="FF6" s="312"/>
      <c r="FG6" s="312"/>
      <c r="FH6" s="312"/>
      <c r="FI6" s="312"/>
      <c r="FJ6" s="312"/>
      <c r="FK6" s="312"/>
      <c r="FL6" s="312"/>
      <c r="FM6" s="312"/>
      <c r="FN6" s="312"/>
      <c r="FO6" s="312"/>
      <c r="FP6" s="312"/>
      <c r="FQ6" s="312"/>
      <c r="FR6" s="312"/>
      <c r="FS6" s="312"/>
      <c r="FT6" s="312"/>
      <c r="FU6" s="312"/>
      <c r="FV6" s="312"/>
      <c r="FW6" s="312"/>
      <c r="FX6" s="312"/>
      <c r="FY6" s="312"/>
      <c r="FZ6" s="312"/>
      <c r="GA6" s="312"/>
      <c r="GB6" s="312"/>
      <c r="GC6" s="312"/>
      <c r="GD6" s="312"/>
      <c r="GE6" s="312"/>
      <c r="GF6" s="312"/>
      <c r="GG6" s="312"/>
      <c r="GH6" s="312"/>
      <c r="GI6" s="312"/>
      <c r="GJ6" s="312"/>
      <c r="GK6" s="312"/>
      <c r="GL6" s="312"/>
      <c r="GM6" s="312"/>
      <c r="GN6" s="312"/>
      <c r="GO6" s="312"/>
      <c r="GP6" s="312"/>
      <c r="GQ6" s="312"/>
      <c r="GR6" s="312"/>
      <c r="GS6" s="312"/>
      <c r="GT6" s="312"/>
      <c r="GU6" s="312"/>
      <c r="GV6" s="312"/>
      <c r="GW6" s="312"/>
      <c r="GX6" s="312"/>
      <c r="GY6" s="312"/>
      <c r="GZ6" s="312"/>
      <c r="HA6" s="312"/>
      <c r="HB6" s="312"/>
      <c r="HC6" s="312"/>
      <c r="HD6" s="312"/>
      <c r="HE6" s="312"/>
      <c r="HF6" s="312"/>
      <c r="HG6" s="312"/>
      <c r="HH6" s="312"/>
      <c r="HI6" s="312"/>
      <c r="HJ6" s="312"/>
      <c r="HK6" s="312"/>
      <c r="HL6" s="312"/>
      <c r="HM6" s="312"/>
      <c r="HN6" s="312"/>
      <c r="HO6" s="312"/>
      <c r="HP6" s="312"/>
      <c r="HQ6" s="312"/>
      <c r="HR6" s="312"/>
      <c r="HS6" s="312"/>
      <c r="HT6" s="312"/>
      <c r="HU6" s="312"/>
      <c r="HV6" s="312"/>
      <c r="HW6" s="312"/>
      <c r="HX6" s="312"/>
      <c r="HY6" s="312"/>
      <c r="HZ6" s="312"/>
      <c r="IA6" s="312"/>
      <c r="IB6" s="312"/>
      <c r="IC6" s="312"/>
      <c r="ID6" s="312"/>
      <c r="IE6" s="312"/>
      <c r="IF6" s="312"/>
      <c r="IG6" s="312"/>
    </row>
    <row r="7" spans="1:241" ht="26.25" customHeight="1">
      <c r="A7" s="321" t="s">
        <v>7</v>
      </c>
      <c r="B7" s="320">
        <f>B8+B22</f>
        <v>7753</v>
      </c>
      <c r="C7" s="316"/>
      <c r="D7" s="316"/>
      <c r="E7" s="316"/>
      <c r="F7" s="316"/>
      <c r="G7" s="316"/>
      <c r="H7" s="316"/>
      <c r="I7" s="316"/>
      <c r="J7" s="316"/>
      <c r="K7" s="316"/>
      <c r="L7" s="316"/>
      <c r="M7" s="316"/>
      <c r="N7" s="316"/>
      <c r="O7" s="316"/>
      <c r="P7" s="316"/>
      <c r="Q7" s="316"/>
      <c r="R7" s="316"/>
      <c r="S7" s="312"/>
      <c r="T7" s="312"/>
      <c r="U7" s="312"/>
      <c r="V7" s="312"/>
      <c r="W7" s="312"/>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c r="BT7" s="312"/>
      <c r="BU7" s="312"/>
      <c r="BV7" s="312"/>
      <c r="BW7" s="312"/>
      <c r="BX7" s="312"/>
      <c r="BY7" s="312"/>
      <c r="BZ7" s="312"/>
      <c r="CA7" s="312"/>
      <c r="CB7" s="312"/>
      <c r="CC7" s="312"/>
      <c r="CD7" s="312"/>
      <c r="CE7" s="312"/>
      <c r="CF7" s="312"/>
      <c r="CG7" s="312"/>
      <c r="CH7" s="312"/>
      <c r="CI7" s="312"/>
      <c r="CJ7" s="312"/>
      <c r="CK7" s="312"/>
      <c r="CL7" s="312"/>
      <c r="CM7" s="312"/>
      <c r="CN7" s="312"/>
      <c r="CO7" s="312"/>
      <c r="CP7" s="312"/>
      <c r="CQ7" s="312"/>
      <c r="CR7" s="312"/>
      <c r="CS7" s="312"/>
      <c r="CT7" s="312"/>
      <c r="CU7" s="312"/>
      <c r="CV7" s="312"/>
      <c r="CW7" s="312"/>
      <c r="CX7" s="312"/>
      <c r="CY7" s="312"/>
      <c r="CZ7" s="312"/>
      <c r="DA7" s="312"/>
      <c r="DB7" s="312"/>
      <c r="DC7" s="312"/>
      <c r="DD7" s="312"/>
      <c r="DE7" s="312"/>
      <c r="DF7" s="312"/>
      <c r="DG7" s="312"/>
      <c r="DH7" s="312"/>
      <c r="DI7" s="312"/>
      <c r="DJ7" s="312"/>
      <c r="DK7" s="312"/>
      <c r="DL7" s="312"/>
      <c r="DM7" s="312"/>
      <c r="DN7" s="312"/>
      <c r="DO7" s="312"/>
      <c r="DP7" s="312"/>
      <c r="DQ7" s="312"/>
      <c r="DR7" s="312"/>
      <c r="DS7" s="312"/>
      <c r="DT7" s="312"/>
      <c r="DU7" s="312"/>
      <c r="DV7" s="312"/>
      <c r="DW7" s="312"/>
      <c r="DX7" s="312"/>
      <c r="DY7" s="312"/>
      <c r="DZ7" s="312"/>
      <c r="EA7" s="312"/>
      <c r="EB7" s="312"/>
      <c r="EC7" s="312"/>
      <c r="ED7" s="312"/>
      <c r="EE7" s="312"/>
      <c r="EF7" s="312"/>
      <c r="EG7" s="312"/>
      <c r="EH7" s="312"/>
      <c r="EI7" s="312"/>
      <c r="EJ7" s="312"/>
      <c r="EK7" s="312"/>
      <c r="EL7" s="312"/>
      <c r="EM7" s="312"/>
      <c r="EN7" s="312"/>
      <c r="EO7" s="312"/>
      <c r="EP7" s="312"/>
      <c r="EQ7" s="312"/>
      <c r="ER7" s="312"/>
      <c r="ES7" s="312"/>
      <c r="ET7" s="312"/>
      <c r="EU7" s="312"/>
      <c r="EV7" s="312"/>
      <c r="EW7" s="312"/>
      <c r="EX7" s="312"/>
      <c r="EY7" s="312"/>
      <c r="EZ7" s="312"/>
      <c r="FA7" s="312"/>
      <c r="FB7" s="312"/>
      <c r="FC7" s="312"/>
      <c r="FD7" s="312"/>
      <c r="FE7" s="312"/>
      <c r="FF7" s="312"/>
      <c r="FG7" s="312"/>
      <c r="FH7" s="312"/>
      <c r="FI7" s="312"/>
      <c r="FJ7" s="312"/>
      <c r="FK7" s="312"/>
      <c r="FL7" s="312"/>
      <c r="FM7" s="312"/>
      <c r="FN7" s="312"/>
      <c r="FO7" s="312"/>
      <c r="FP7" s="312"/>
      <c r="FQ7" s="312"/>
      <c r="FR7" s="312"/>
      <c r="FS7" s="312"/>
      <c r="FT7" s="312"/>
      <c r="FU7" s="312"/>
      <c r="FV7" s="312"/>
      <c r="FW7" s="312"/>
      <c r="FX7" s="312"/>
      <c r="FY7" s="312"/>
      <c r="FZ7" s="312"/>
      <c r="GA7" s="312"/>
      <c r="GB7" s="312"/>
      <c r="GC7" s="312"/>
      <c r="GD7" s="312"/>
      <c r="GE7" s="312"/>
      <c r="GF7" s="312"/>
      <c r="GG7" s="312"/>
      <c r="GH7" s="312"/>
      <c r="GI7" s="312"/>
      <c r="GJ7" s="312"/>
      <c r="GK7" s="312"/>
      <c r="GL7" s="312"/>
      <c r="GM7" s="312"/>
      <c r="GN7" s="312"/>
      <c r="GO7" s="312"/>
      <c r="GP7" s="312"/>
      <c r="GQ7" s="312"/>
      <c r="GR7" s="312"/>
      <c r="GS7" s="312"/>
      <c r="GT7" s="312"/>
      <c r="GU7" s="312"/>
      <c r="GV7" s="312"/>
      <c r="GW7" s="312"/>
      <c r="GX7" s="312"/>
      <c r="GY7" s="312"/>
      <c r="GZ7" s="312"/>
      <c r="HA7" s="312"/>
      <c r="HB7" s="312"/>
      <c r="HC7" s="312"/>
      <c r="HD7" s="312"/>
      <c r="HE7" s="312"/>
      <c r="HF7" s="312"/>
      <c r="HG7" s="312"/>
      <c r="HH7" s="312"/>
      <c r="HI7" s="312"/>
      <c r="HJ7" s="312"/>
      <c r="HK7" s="312"/>
      <c r="HL7" s="312"/>
      <c r="HM7" s="312"/>
      <c r="HN7" s="312"/>
      <c r="HO7" s="312"/>
      <c r="HP7" s="312"/>
      <c r="HQ7" s="312"/>
      <c r="HR7" s="312"/>
      <c r="HS7" s="312"/>
      <c r="HT7" s="312"/>
      <c r="HU7" s="312"/>
      <c r="HV7" s="312"/>
      <c r="HW7" s="312"/>
      <c r="HX7" s="312"/>
      <c r="HY7" s="312"/>
      <c r="HZ7" s="312"/>
      <c r="IA7" s="312"/>
      <c r="IB7" s="312"/>
      <c r="IC7" s="312"/>
      <c r="ID7" s="312"/>
      <c r="IE7" s="312"/>
      <c r="IF7" s="312"/>
      <c r="IG7" s="312"/>
    </row>
    <row r="8" spans="1:18" s="306" customFormat="1" ht="17.25" customHeight="1">
      <c r="A8" s="322" t="s">
        <v>8</v>
      </c>
      <c r="B8" s="320">
        <f>SUM(B9:B21)</f>
        <v>4996</v>
      </c>
      <c r="C8" s="323"/>
      <c r="D8" s="323"/>
      <c r="E8" s="323"/>
      <c r="F8" s="323"/>
      <c r="G8" s="323"/>
      <c r="H8" s="323"/>
      <c r="I8" s="323"/>
      <c r="J8" s="323"/>
      <c r="K8" s="323"/>
      <c r="L8" s="323"/>
      <c r="M8" s="323"/>
      <c r="N8" s="323"/>
      <c r="O8" s="323"/>
      <c r="P8" s="323"/>
      <c r="Q8" s="323"/>
      <c r="R8" s="323"/>
    </row>
    <row r="9" spans="1:241" ht="17.25" customHeight="1">
      <c r="A9" s="324" t="s">
        <v>9</v>
      </c>
      <c r="B9" s="325">
        <v>3627</v>
      </c>
      <c r="C9" s="316"/>
      <c r="D9" s="316"/>
      <c r="E9" s="316"/>
      <c r="F9" s="316"/>
      <c r="G9" s="316"/>
      <c r="H9" s="316"/>
      <c r="I9" s="316"/>
      <c r="J9" s="316"/>
      <c r="K9" s="316"/>
      <c r="L9" s="316"/>
      <c r="M9" s="316"/>
      <c r="N9" s="316"/>
      <c r="O9" s="316"/>
      <c r="P9" s="316"/>
      <c r="Q9" s="316"/>
      <c r="R9" s="316"/>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c r="BS9" s="312"/>
      <c r="BT9" s="312"/>
      <c r="BU9" s="312"/>
      <c r="BV9" s="312"/>
      <c r="BW9" s="312"/>
      <c r="BX9" s="312"/>
      <c r="BY9" s="312"/>
      <c r="BZ9" s="312"/>
      <c r="CA9" s="312"/>
      <c r="CB9" s="312"/>
      <c r="CC9" s="312"/>
      <c r="CD9" s="312"/>
      <c r="CE9" s="312"/>
      <c r="CF9" s="312"/>
      <c r="CG9" s="312"/>
      <c r="CH9" s="312"/>
      <c r="CI9" s="312"/>
      <c r="CJ9" s="312"/>
      <c r="CK9" s="312"/>
      <c r="CL9" s="312"/>
      <c r="CM9" s="312"/>
      <c r="CN9" s="312"/>
      <c r="CO9" s="312"/>
      <c r="CP9" s="312"/>
      <c r="CQ9" s="312"/>
      <c r="CR9" s="312"/>
      <c r="CS9" s="312"/>
      <c r="CT9" s="312"/>
      <c r="CU9" s="312"/>
      <c r="CV9" s="312"/>
      <c r="CW9" s="312"/>
      <c r="CX9" s="312"/>
      <c r="CY9" s="312"/>
      <c r="CZ9" s="312"/>
      <c r="DA9" s="312"/>
      <c r="DB9" s="312"/>
      <c r="DC9" s="312"/>
      <c r="DD9" s="312"/>
      <c r="DE9" s="312"/>
      <c r="DF9" s="312"/>
      <c r="DG9" s="312"/>
      <c r="DH9" s="312"/>
      <c r="DI9" s="312"/>
      <c r="DJ9" s="312"/>
      <c r="DK9" s="312"/>
      <c r="DL9" s="312"/>
      <c r="DM9" s="312"/>
      <c r="DN9" s="312"/>
      <c r="DO9" s="312"/>
      <c r="DP9" s="312"/>
      <c r="DQ9" s="312"/>
      <c r="DR9" s="312"/>
      <c r="DS9" s="312"/>
      <c r="DT9" s="312"/>
      <c r="DU9" s="312"/>
      <c r="DV9" s="312"/>
      <c r="DW9" s="312"/>
      <c r="DX9" s="312"/>
      <c r="DY9" s="312"/>
      <c r="DZ9" s="312"/>
      <c r="EA9" s="312"/>
      <c r="EB9" s="312"/>
      <c r="EC9" s="312"/>
      <c r="ED9" s="312"/>
      <c r="EE9" s="312"/>
      <c r="EF9" s="312"/>
      <c r="EG9" s="312"/>
      <c r="EH9" s="312"/>
      <c r="EI9" s="312"/>
      <c r="EJ9" s="312"/>
      <c r="EK9" s="312"/>
      <c r="EL9" s="312"/>
      <c r="EM9" s="312"/>
      <c r="EN9" s="312"/>
      <c r="EO9" s="312"/>
      <c r="EP9" s="312"/>
      <c r="EQ9" s="312"/>
      <c r="ER9" s="312"/>
      <c r="ES9" s="312"/>
      <c r="ET9" s="312"/>
      <c r="EU9" s="312"/>
      <c r="EV9" s="312"/>
      <c r="EW9" s="312"/>
      <c r="EX9" s="312"/>
      <c r="EY9" s="312"/>
      <c r="EZ9" s="312"/>
      <c r="FA9" s="312"/>
      <c r="FB9" s="312"/>
      <c r="FC9" s="312"/>
      <c r="FD9" s="312"/>
      <c r="FE9" s="312"/>
      <c r="FF9" s="312"/>
      <c r="FG9" s="312"/>
      <c r="FH9" s="312"/>
      <c r="FI9" s="312"/>
      <c r="FJ9" s="312"/>
      <c r="FK9" s="312"/>
      <c r="FL9" s="312"/>
      <c r="FM9" s="312"/>
      <c r="FN9" s="312"/>
      <c r="FO9" s="312"/>
      <c r="FP9" s="312"/>
      <c r="FQ9" s="312"/>
      <c r="FR9" s="312"/>
      <c r="FS9" s="312"/>
      <c r="FT9" s="312"/>
      <c r="FU9" s="312"/>
      <c r="FV9" s="312"/>
      <c r="FW9" s="312"/>
      <c r="FX9" s="312"/>
      <c r="FY9" s="312"/>
      <c r="FZ9" s="312"/>
      <c r="GA9" s="312"/>
      <c r="GB9" s="312"/>
      <c r="GC9" s="312"/>
      <c r="GD9" s="312"/>
      <c r="GE9" s="312"/>
      <c r="GF9" s="312"/>
      <c r="GG9" s="312"/>
      <c r="GH9" s="312"/>
      <c r="GI9" s="312"/>
      <c r="GJ9" s="312"/>
      <c r="GK9" s="312"/>
      <c r="GL9" s="312"/>
      <c r="GM9" s="312"/>
      <c r="GN9" s="312"/>
      <c r="GO9" s="312"/>
      <c r="GP9" s="312"/>
      <c r="GQ9" s="312"/>
      <c r="GR9" s="312"/>
      <c r="GS9" s="312"/>
      <c r="GT9" s="312"/>
      <c r="GU9" s="312"/>
      <c r="GV9" s="312"/>
      <c r="GW9" s="312"/>
      <c r="GX9" s="312"/>
      <c r="GY9" s="312"/>
      <c r="GZ9" s="312"/>
      <c r="HA9" s="312"/>
      <c r="HB9" s="312"/>
      <c r="HC9" s="312"/>
      <c r="HD9" s="312"/>
      <c r="HE9" s="312"/>
      <c r="HF9" s="312"/>
      <c r="HG9" s="312"/>
      <c r="HH9" s="312"/>
      <c r="HI9" s="312"/>
      <c r="HJ9" s="312"/>
      <c r="HK9" s="312"/>
      <c r="HL9" s="312"/>
      <c r="HM9" s="312"/>
      <c r="HN9" s="312"/>
      <c r="HO9" s="312"/>
      <c r="HP9" s="312"/>
      <c r="HQ9" s="312"/>
      <c r="HR9" s="312"/>
      <c r="HS9" s="312"/>
      <c r="HT9" s="312"/>
      <c r="HU9" s="312"/>
      <c r="HV9" s="312"/>
      <c r="HW9" s="312"/>
      <c r="HX9" s="312"/>
      <c r="HY9" s="312"/>
      <c r="HZ9" s="312"/>
      <c r="IA9" s="312"/>
      <c r="IB9" s="312"/>
      <c r="IC9" s="312"/>
      <c r="ID9" s="312"/>
      <c r="IE9" s="312"/>
      <c r="IF9" s="312"/>
      <c r="IG9" s="312"/>
    </row>
    <row r="10" spans="1:241" ht="17.25" customHeight="1">
      <c r="A10" s="324" t="s">
        <v>10</v>
      </c>
      <c r="B10" s="325">
        <v>90</v>
      </c>
      <c r="C10" s="316"/>
      <c r="D10" s="316"/>
      <c r="E10" s="316"/>
      <c r="F10" s="316"/>
      <c r="G10" s="316"/>
      <c r="H10" s="316"/>
      <c r="I10" s="316"/>
      <c r="J10" s="316"/>
      <c r="K10" s="316"/>
      <c r="L10" s="316"/>
      <c r="M10" s="316"/>
      <c r="N10" s="316"/>
      <c r="O10" s="316"/>
      <c r="P10" s="316"/>
      <c r="Q10" s="316"/>
      <c r="R10" s="316"/>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c r="EC10" s="312"/>
      <c r="ED10" s="312"/>
      <c r="EE10" s="312"/>
      <c r="EF10" s="312"/>
      <c r="EG10" s="312"/>
      <c r="EH10" s="312"/>
      <c r="EI10" s="312"/>
      <c r="EJ10" s="312"/>
      <c r="EK10" s="312"/>
      <c r="EL10" s="312"/>
      <c r="EM10" s="312"/>
      <c r="EN10" s="312"/>
      <c r="EO10" s="312"/>
      <c r="EP10" s="312"/>
      <c r="EQ10" s="312"/>
      <c r="ER10" s="312"/>
      <c r="ES10" s="312"/>
      <c r="ET10" s="312"/>
      <c r="EU10" s="312"/>
      <c r="EV10" s="312"/>
      <c r="EW10" s="312"/>
      <c r="EX10" s="312"/>
      <c r="EY10" s="312"/>
      <c r="EZ10" s="312"/>
      <c r="FA10" s="312"/>
      <c r="FB10" s="312"/>
      <c r="FC10" s="312"/>
      <c r="FD10" s="312"/>
      <c r="FE10" s="312"/>
      <c r="FF10" s="312"/>
      <c r="FG10" s="312"/>
      <c r="FH10" s="312"/>
      <c r="FI10" s="312"/>
      <c r="FJ10" s="312"/>
      <c r="FK10" s="312"/>
      <c r="FL10" s="312"/>
      <c r="FM10" s="312"/>
      <c r="FN10" s="312"/>
      <c r="FO10" s="312"/>
      <c r="FP10" s="312"/>
      <c r="FQ10" s="312"/>
      <c r="FR10" s="312"/>
      <c r="FS10" s="312"/>
      <c r="FT10" s="312"/>
      <c r="FU10" s="312"/>
      <c r="FV10" s="312"/>
      <c r="FW10" s="312"/>
      <c r="FX10" s="312"/>
      <c r="FY10" s="312"/>
      <c r="FZ10" s="312"/>
      <c r="GA10" s="312"/>
      <c r="GB10" s="312"/>
      <c r="GC10" s="312"/>
      <c r="GD10" s="312"/>
      <c r="GE10" s="312"/>
      <c r="GF10" s="312"/>
      <c r="GG10" s="312"/>
      <c r="GH10" s="312"/>
      <c r="GI10" s="312"/>
      <c r="GJ10" s="312"/>
      <c r="GK10" s="312"/>
      <c r="GL10" s="312"/>
      <c r="GM10" s="312"/>
      <c r="GN10" s="312"/>
      <c r="GO10" s="312"/>
      <c r="GP10" s="312"/>
      <c r="GQ10" s="312"/>
      <c r="GR10" s="312"/>
      <c r="GS10" s="312"/>
      <c r="GT10" s="312"/>
      <c r="GU10" s="312"/>
      <c r="GV10" s="312"/>
      <c r="GW10" s="312"/>
      <c r="GX10" s="312"/>
      <c r="GY10" s="312"/>
      <c r="GZ10" s="312"/>
      <c r="HA10" s="312"/>
      <c r="HB10" s="312"/>
      <c r="HC10" s="312"/>
      <c r="HD10" s="312"/>
      <c r="HE10" s="312"/>
      <c r="HF10" s="312"/>
      <c r="HG10" s="312"/>
      <c r="HH10" s="312"/>
      <c r="HI10" s="312"/>
      <c r="HJ10" s="312"/>
      <c r="HK10" s="312"/>
      <c r="HL10" s="312"/>
      <c r="HM10" s="312"/>
      <c r="HN10" s="312"/>
      <c r="HO10" s="312"/>
      <c r="HP10" s="312"/>
      <c r="HQ10" s="312"/>
      <c r="HR10" s="312"/>
      <c r="HS10" s="312"/>
      <c r="HT10" s="312"/>
      <c r="HU10" s="312"/>
      <c r="HV10" s="312"/>
      <c r="HW10" s="312"/>
      <c r="HX10" s="312"/>
      <c r="HY10" s="312"/>
      <c r="HZ10" s="312"/>
      <c r="IA10" s="312"/>
      <c r="IB10" s="312"/>
      <c r="IC10" s="312"/>
      <c r="ID10" s="312"/>
      <c r="IE10" s="312"/>
      <c r="IF10" s="312"/>
      <c r="IG10" s="312"/>
    </row>
    <row r="11" spans="1:241" ht="17.25" customHeight="1">
      <c r="A11" s="324" t="s">
        <v>11</v>
      </c>
      <c r="B11" s="325">
        <v>104</v>
      </c>
      <c r="C11" s="316"/>
      <c r="D11" s="316"/>
      <c r="E11" s="316"/>
      <c r="F11" s="316"/>
      <c r="G11" s="316"/>
      <c r="H11" s="316"/>
      <c r="I11" s="316"/>
      <c r="J11" s="316"/>
      <c r="K11" s="316"/>
      <c r="L11" s="316"/>
      <c r="M11" s="316"/>
      <c r="N11" s="316"/>
      <c r="O11" s="316"/>
      <c r="P11" s="316"/>
      <c r="Q11" s="316"/>
      <c r="R11" s="316"/>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312"/>
      <c r="CE11" s="312"/>
      <c r="CF11" s="312"/>
      <c r="CG11" s="312"/>
      <c r="CH11" s="312"/>
      <c r="CI11" s="312"/>
      <c r="CJ11" s="312"/>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c r="EC11" s="312"/>
      <c r="ED11" s="312"/>
      <c r="EE11" s="312"/>
      <c r="EF11" s="312"/>
      <c r="EG11" s="312"/>
      <c r="EH11" s="312"/>
      <c r="EI11" s="312"/>
      <c r="EJ11" s="312"/>
      <c r="EK11" s="312"/>
      <c r="EL11" s="312"/>
      <c r="EM11" s="312"/>
      <c r="EN11" s="312"/>
      <c r="EO11" s="312"/>
      <c r="EP11" s="312"/>
      <c r="EQ11" s="312"/>
      <c r="ER11" s="312"/>
      <c r="ES11" s="312"/>
      <c r="ET11" s="312"/>
      <c r="EU11" s="312"/>
      <c r="EV11" s="312"/>
      <c r="EW11" s="312"/>
      <c r="EX11" s="312"/>
      <c r="EY11" s="312"/>
      <c r="EZ11" s="312"/>
      <c r="FA11" s="312"/>
      <c r="FB11" s="312"/>
      <c r="FC11" s="312"/>
      <c r="FD11" s="312"/>
      <c r="FE11" s="312"/>
      <c r="FF11" s="312"/>
      <c r="FG11" s="312"/>
      <c r="FH11" s="312"/>
      <c r="FI11" s="312"/>
      <c r="FJ11" s="312"/>
      <c r="FK11" s="312"/>
      <c r="FL11" s="312"/>
      <c r="FM11" s="312"/>
      <c r="FN11" s="312"/>
      <c r="FO11" s="312"/>
      <c r="FP11" s="312"/>
      <c r="FQ11" s="312"/>
      <c r="FR11" s="312"/>
      <c r="FS11" s="312"/>
      <c r="FT11" s="312"/>
      <c r="FU11" s="312"/>
      <c r="FV11" s="312"/>
      <c r="FW11" s="312"/>
      <c r="FX11" s="312"/>
      <c r="FY11" s="312"/>
      <c r="FZ11" s="312"/>
      <c r="GA11" s="312"/>
      <c r="GB11" s="312"/>
      <c r="GC11" s="312"/>
      <c r="GD11" s="312"/>
      <c r="GE11" s="312"/>
      <c r="GF11" s="312"/>
      <c r="GG11" s="312"/>
      <c r="GH11" s="312"/>
      <c r="GI11" s="312"/>
      <c r="GJ11" s="312"/>
      <c r="GK11" s="312"/>
      <c r="GL11" s="312"/>
      <c r="GM11" s="312"/>
      <c r="GN11" s="312"/>
      <c r="GO11" s="312"/>
      <c r="GP11" s="312"/>
      <c r="GQ11" s="312"/>
      <c r="GR11" s="312"/>
      <c r="GS11" s="312"/>
      <c r="GT11" s="312"/>
      <c r="GU11" s="312"/>
      <c r="GV11" s="312"/>
      <c r="GW11" s="312"/>
      <c r="GX11" s="312"/>
      <c r="GY11" s="312"/>
      <c r="GZ11" s="312"/>
      <c r="HA11" s="312"/>
      <c r="HB11" s="312"/>
      <c r="HC11" s="312"/>
      <c r="HD11" s="312"/>
      <c r="HE11" s="312"/>
      <c r="HF11" s="312"/>
      <c r="HG11" s="312"/>
      <c r="HH11" s="312"/>
      <c r="HI11" s="312"/>
      <c r="HJ11" s="312"/>
      <c r="HK11" s="312"/>
      <c r="HL11" s="312"/>
      <c r="HM11" s="312"/>
      <c r="HN11" s="312"/>
      <c r="HO11" s="312"/>
      <c r="HP11" s="312"/>
      <c r="HQ11" s="312"/>
      <c r="HR11" s="312"/>
      <c r="HS11" s="312"/>
      <c r="HT11" s="312"/>
      <c r="HU11" s="312"/>
      <c r="HV11" s="312"/>
      <c r="HW11" s="312"/>
      <c r="HX11" s="312"/>
      <c r="HY11" s="312"/>
      <c r="HZ11" s="312"/>
      <c r="IA11" s="312"/>
      <c r="IB11" s="312"/>
      <c r="IC11" s="312"/>
      <c r="ID11" s="312"/>
      <c r="IE11" s="312"/>
      <c r="IF11" s="312"/>
      <c r="IG11" s="312"/>
    </row>
    <row r="12" spans="1:241" ht="17.25" customHeight="1">
      <c r="A12" s="324" t="s">
        <v>12</v>
      </c>
      <c r="B12" s="325">
        <v>10</v>
      </c>
      <c r="C12" s="316"/>
      <c r="D12" s="316"/>
      <c r="E12" s="316"/>
      <c r="F12" s="316"/>
      <c r="G12" s="316"/>
      <c r="H12" s="316"/>
      <c r="I12" s="316"/>
      <c r="J12" s="316"/>
      <c r="K12" s="316"/>
      <c r="L12" s="316"/>
      <c r="M12" s="316"/>
      <c r="N12" s="316"/>
      <c r="O12" s="316"/>
      <c r="P12" s="316"/>
      <c r="Q12" s="316"/>
      <c r="R12" s="316"/>
      <c r="S12" s="312"/>
      <c r="T12" s="312"/>
      <c r="U12" s="312"/>
      <c r="V12" s="312"/>
      <c r="W12" s="312"/>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c r="BS12" s="312"/>
      <c r="BT12" s="312"/>
      <c r="BU12" s="312"/>
      <c r="BV12" s="312"/>
      <c r="BW12" s="312"/>
      <c r="BX12" s="312"/>
      <c r="BY12" s="312"/>
      <c r="BZ12" s="312"/>
      <c r="CA12" s="312"/>
      <c r="CB12" s="312"/>
      <c r="CC12" s="312"/>
      <c r="CD12" s="312"/>
      <c r="CE12" s="312"/>
      <c r="CF12" s="312"/>
      <c r="CG12" s="312"/>
      <c r="CH12" s="312"/>
      <c r="CI12" s="312"/>
      <c r="CJ12" s="312"/>
      <c r="CK12" s="312"/>
      <c r="CL12" s="312"/>
      <c r="CM12" s="312"/>
      <c r="CN12" s="312"/>
      <c r="CO12" s="312"/>
      <c r="CP12" s="312"/>
      <c r="CQ12" s="312"/>
      <c r="CR12" s="312"/>
      <c r="CS12" s="312"/>
      <c r="CT12" s="312"/>
      <c r="CU12" s="312"/>
      <c r="CV12" s="312"/>
      <c r="CW12" s="312"/>
      <c r="CX12" s="312"/>
      <c r="CY12" s="312"/>
      <c r="CZ12" s="312"/>
      <c r="DA12" s="312"/>
      <c r="DB12" s="312"/>
      <c r="DC12" s="312"/>
      <c r="DD12" s="312"/>
      <c r="DE12" s="312"/>
      <c r="DF12" s="312"/>
      <c r="DG12" s="312"/>
      <c r="DH12" s="312"/>
      <c r="DI12" s="312"/>
      <c r="DJ12" s="312"/>
      <c r="DK12" s="312"/>
      <c r="DL12" s="312"/>
      <c r="DM12" s="312"/>
      <c r="DN12" s="312"/>
      <c r="DO12" s="312"/>
      <c r="DP12" s="312"/>
      <c r="DQ12" s="312"/>
      <c r="DR12" s="312"/>
      <c r="DS12" s="312"/>
      <c r="DT12" s="312"/>
      <c r="DU12" s="312"/>
      <c r="DV12" s="312"/>
      <c r="DW12" s="312"/>
      <c r="DX12" s="312"/>
      <c r="DY12" s="312"/>
      <c r="DZ12" s="312"/>
      <c r="EA12" s="312"/>
      <c r="EB12" s="312"/>
      <c r="EC12" s="312"/>
      <c r="ED12" s="312"/>
      <c r="EE12" s="312"/>
      <c r="EF12" s="312"/>
      <c r="EG12" s="312"/>
      <c r="EH12" s="312"/>
      <c r="EI12" s="312"/>
      <c r="EJ12" s="312"/>
      <c r="EK12" s="312"/>
      <c r="EL12" s="312"/>
      <c r="EM12" s="312"/>
      <c r="EN12" s="312"/>
      <c r="EO12" s="312"/>
      <c r="EP12" s="312"/>
      <c r="EQ12" s="312"/>
      <c r="ER12" s="312"/>
      <c r="ES12" s="312"/>
      <c r="ET12" s="312"/>
      <c r="EU12" s="312"/>
      <c r="EV12" s="312"/>
      <c r="EW12" s="312"/>
      <c r="EX12" s="312"/>
      <c r="EY12" s="312"/>
      <c r="EZ12" s="312"/>
      <c r="FA12" s="312"/>
      <c r="FB12" s="312"/>
      <c r="FC12" s="312"/>
      <c r="FD12" s="312"/>
      <c r="FE12" s="312"/>
      <c r="FF12" s="312"/>
      <c r="FG12" s="312"/>
      <c r="FH12" s="312"/>
      <c r="FI12" s="312"/>
      <c r="FJ12" s="312"/>
      <c r="FK12" s="312"/>
      <c r="FL12" s="312"/>
      <c r="FM12" s="312"/>
      <c r="FN12" s="312"/>
      <c r="FO12" s="312"/>
      <c r="FP12" s="312"/>
      <c r="FQ12" s="312"/>
      <c r="FR12" s="312"/>
      <c r="FS12" s="312"/>
      <c r="FT12" s="312"/>
      <c r="FU12" s="312"/>
      <c r="FV12" s="312"/>
      <c r="FW12" s="312"/>
      <c r="FX12" s="312"/>
      <c r="FY12" s="312"/>
      <c r="FZ12" s="312"/>
      <c r="GA12" s="312"/>
      <c r="GB12" s="312"/>
      <c r="GC12" s="312"/>
      <c r="GD12" s="312"/>
      <c r="GE12" s="312"/>
      <c r="GF12" s="312"/>
      <c r="GG12" s="312"/>
      <c r="GH12" s="312"/>
      <c r="GI12" s="312"/>
      <c r="GJ12" s="312"/>
      <c r="GK12" s="312"/>
      <c r="GL12" s="312"/>
      <c r="GM12" s="312"/>
      <c r="GN12" s="312"/>
      <c r="GO12" s="312"/>
      <c r="GP12" s="312"/>
      <c r="GQ12" s="312"/>
      <c r="GR12" s="312"/>
      <c r="GS12" s="312"/>
      <c r="GT12" s="312"/>
      <c r="GU12" s="312"/>
      <c r="GV12" s="312"/>
      <c r="GW12" s="312"/>
      <c r="GX12" s="312"/>
      <c r="GY12" s="312"/>
      <c r="GZ12" s="312"/>
      <c r="HA12" s="312"/>
      <c r="HB12" s="312"/>
      <c r="HC12" s="312"/>
      <c r="HD12" s="312"/>
      <c r="HE12" s="312"/>
      <c r="HF12" s="312"/>
      <c r="HG12" s="312"/>
      <c r="HH12" s="312"/>
      <c r="HI12" s="312"/>
      <c r="HJ12" s="312"/>
      <c r="HK12" s="312"/>
      <c r="HL12" s="312"/>
      <c r="HM12" s="312"/>
      <c r="HN12" s="312"/>
      <c r="HO12" s="312"/>
      <c r="HP12" s="312"/>
      <c r="HQ12" s="312"/>
      <c r="HR12" s="312"/>
      <c r="HS12" s="312"/>
      <c r="HT12" s="312"/>
      <c r="HU12" s="312"/>
      <c r="HV12" s="312"/>
      <c r="HW12" s="312"/>
      <c r="HX12" s="312"/>
      <c r="HY12" s="312"/>
      <c r="HZ12" s="312"/>
      <c r="IA12" s="312"/>
      <c r="IB12" s="312"/>
      <c r="IC12" s="312"/>
      <c r="ID12" s="312"/>
      <c r="IE12" s="312"/>
      <c r="IF12" s="312"/>
      <c r="IG12" s="312"/>
    </row>
    <row r="13" spans="1:241" ht="17.25" customHeight="1">
      <c r="A13" s="324" t="s">
        <v>13</v>
      </c>
      <c r="B13" s="325">
        <v>430</v>
      </c>
      <c r="C13" s="316"/>
      <c r="D13" s="316"/>
      <c r="E13" s="316"/>
      <c r="F13" s="316"/>
      <c r="G13" s="316"/>
      <c r="H13" s="316"/>
      <c r="I13" s="316"/>
      <c r="J13" s="316"/>
      <c r="K13" s="316"/>
      <c r="L13" s="316"/>
      <c r="M13" s="316"/>
      <c r="N13" s="316"/>
      <c r="O13" s="316"/>
      <c r="P13" s="316"/>
      <c r="Q13" s="316"/>
      <c r="R13" s="316"/>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c r="BS13" s="312"/>
      <c r="BT13" s="312"/>
      <c r="BU13" s="312"/>
      <c r="BV13" s="312"/>
      <c r="BW13" s="312"/>
      <c r="BX13" s="312"/>
      <c r="BY13" s="312"/>
      <c r="BZ13" s="312"/>
      <c r="CA13" s="312"/>
      <c r="CB13" s="312"/>
      <c r="CC13" s="312"/>
      <c r="CD13" s="312"/>
      <c r="CE13" s="312"/>
      <c r="CF13" s="312"/>
      <c r="CG13" s="312"/>
      <c r="CH13" s="312"/>
      <c r="CI13" s="312"/>
      <c r="CJ13" s="312"/>
      <c r="CK13" s="312"/>
      <c r="CL13" s="312"/>
      <c r="CM13" s="312"/>
      <c r="CN13" s="312"/>
      <c r="CO13" s="312"/>
      <c r="CP13" s="312"/>
      <c r="CQ13" s="312"/>
      <c r="CR13" s="312"/>
      <c r="CS13" s="312"/>
      <c r="CT13" s="312"/>
      <c r="CU13" s="312"/>
      <c r="CV13" s="312"/>
      <c r="CW13" s="312"/>
      <c r="CX13" s="312"/>
      <c r="CY13" s="312"/>
      <c r="CZ13" s="312"/>
      <c r="DA13" s="312"/>
      <c r="DB13" s="312"/>
      <c r="DC13" s="312"/>
      <c r="DD13" s="312"/>
      <c r="DE13" s="312"/>
      <c r="DF13" s="312"/>
      <c r="DG13" s="312"/>
      <c r="DH13" s="312"/>
      <c r="DI13" s="312"/>
      <c r="DJ13" s="312"/>
      <c r="DK13" s="312"/>
      <c r="DL13" s="312"/>
      <c r="DM13" s="312"/>
      <c r="DN13" s="312"/>
      <c r="DO13" s="312"/>
      <c r="DP13" s="312"/>
      <c r="DQ13" s="312"/>
      <c r="DR13" s="312"/>
      <c r="DS13" s="312"/>
      <c r="DT13" s="312"/>
      <c r="DU13" s="312"/>
      <c r="DV13" s="312"/>
      <c r="DW13" s="312"/>
      <c r="DX13" s="312"/>
      <c r="DY13" s="312"/>
      <c r="DZ13" s="312"/>
      <c r="EA13" s="312"/>
      <c r="EB13" s="312"/>
      <c r="EC13" s="312"/>
      <c r="ED13" s="312"/>
      <c r="EE13" s="312"/>
      <c r="EF13" s="312"/>
      <c r="EG13" s="312"/>
      <c r="EH13" s="312"/>
      <c r="EI13" s="312"/>
      <c r="EJ13" s="312"/>
      <c r="EK13" s="312"/>
      <c r="EL13" s="312"/>
      <c r="EM13" s="312"/>
      <c r="EN13" s="312"/>
      <c r="EO13" s="312"/>
      <c r="EP13" s="312"/>
      <c r="EQ13" s="312"/>
      <c r="ER13" s="312"/>
      <c r="ES13" s="312"/>
      <c r="ET13" s="312"/>
      <c r="EU13" s="312"/>
      <c r="EV13" s="312"/>
      <c r="EW13" s="312"/>
      <c r="EX13" s="312"/>
      <c r="EY13" s="312"/>
      <c r="EZ13" s="312"/>
      <c r="FA13" s="312"/>
      <c r="FB13" s="312"/>
      <c r="FC13" s="312"/>
      <c r="FD13" s="312"/>
      <c r="FE13" s="312"/>
      <c r="FF13" s="312"/>
      <c r="FG13" s="312"/>
      <c r="FH13" s="312"/>
      <c r="FI13" s="312"/>
      <c r="FJ13" s="312"/>
      <c r="FK13" s="312"/>
      <c r="FL13" s="312"/>
      <c r="FM13" s="312"/>
      <c r="FN13" s="312"/>
      <c r="FO13" s="312"/>
      <c r="FP13" s="312"/>
      <c r="FQ13" s="312"/>
      <c r="FR13" s="312"/>
      <c r="FS13" s="312"/>
      <c r="FT13" s="312"/>
      <c r="FU13" s="312"/>
      <c r="FV13" s="312"/>
      <c r="FW13" s="312"/>
      <c r="FX13" s="312"/>
      <c r="FY13" s="312"/>
      <c r="FZ13" s="312"/>
      <c r="GA13" s="312"/>
      <c r="GB13" s="312"/>
      <c r="GC13" s="312"/>
      <c r="GD13" s="312"/>
      <c r="GE13" s="312"/>
      <c r="GF13" s="312"/>
      <c r="GG13" s="312"/>
      <c r="GH13" s="312"/>
      <c r="GI13" s="312"/>
      <c r="GJ13" s="312"/>
      <c r="GK13" s="312"/>
      <c r="GL13" s="312"/>
      <c r="GM13" s="312"/>
      <c r="GN13" s="312"/>
      <c r="GO13" s="312"/>
      <c r="GP13" s="312"/>
      <c r="GQ13" s="312"/>
      <c r="GR13" s="312"/>
      <c r="GS13" s="312"/>
      <c r="GT13" s="312"/>
      <c r="GU13" s="312"/>
      <c r="GV13" s="312"/>
      <c r="GW13" s="312"/>
      <c r="GX13" s="312"/>
      <c r="GY13" s="312"/>
      <c r="GZ13" s="312"/>
      <c r="HA13" s="312"/>
      <c r="HB13" s="312"/>
      <c r="HC13" s="312"/>
      <c r="HD13" s="312"/>
      <c r="HE13" s="312"/>
      <c r="HF13" s="312"/>
      <c r="HG13" s="312"/>
      <c r="HH13" s="312"/>
      <c r="HI13" s="312"/>
      <c r="HJ13" s="312"/>
      <c r="HK13" s="312"/>
      <c r="HL13" s="312"/>
      <c r="HM13" s="312"/>
      <c r="HN13" s="312"/>
      <c r="HO13" s="312"/>
      <c r="HP13" s="312"/>
      <c r="HQ13" s="312"/>
      <c r="HR13" s="312"/>
      <c r="HS13" s="312"/>
      <c r="HT13" s="312"/>
      <c r="HU13" s="312"/>
      <c r="HV13" s="312"/>
      <c r="HW13" s="312"/>
      <c r="HX13" s="312"/>
      <c r="HY13" s="312"/>
      <c r="HZ13" s="312"/>
      <c r="IA13" s="312"/>
      <c r="IB13" s="312"/>
      <c r="IC13" s="312"/>
      <c r="ID13" s="312"/>
      <c r="IE13" s="312"/>
      <c r="IF13" s="312"/>
      <c r="IG13" s="312"/>
    </row>
    <row r="14" spans="1:241" ht="17.25" customHeight="1">
      <c r="A14" s="324" t="s">
        <v>14</v>
      </c>
      <c r="B14" s="325">
        <v>150</v>
      </c>
      <c r="C14" s="316"/>
      <c r="D14" s="316"/>
      <c r="E14" s="316"/>
      <c r="F14" s="316"/>
      <c r="G14" s="316"/>
      <c r="H14" s="316"/>
      <c r="I14" s="316"/>
      <c r="J14" s="316"/>
      <c r="K14" s="316"/>
      <c r="L14" s="316"/>
      <c r="M14" s="316"/>
      <c r="N14" s="316"/>
      <c r="O14" s="316"/>
      <c r="P14" s="316"/>
      <c r="Q14" s="316"/>
      <c r="R14" s="316"/>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c r="BS14" s="312"/>
      <c r="BT14" s="312"/>
      <c r="BU14" s="312"/>
      <c r="BV14" s="312"/>
      <c r="BW14" s="312"/>
      <c r="BX14" s="312"/>
      <c r="BY14" s="312"/>
      <c r="BZ14" s="312"/>
      <c r="CA14" s="312"/>
      <c r="CB14" s="312"/>
      <c r="CC14" s="312"/>
      <c r="CD14" s="312"/>
      <c r="CE14" s="312"/>
      <c r="CF14" s="312"/>
      <c r="CG14" s="312"/>
      <c r="CH14" s="312"/>
      <c r="CI14" s="312"/>
      <c r="CJ14" s="312"/>
      <c r="CK14" s="312"/>
      <c r="CL14" s="312"/>
      <c r="CM14" s="312"/>
      <c r="CN14" s="312"/>
      <c r="CO14" s="312"/>
      <c r="CP14" s="312"/>
      <c r="CQ14" s="312"/>
      <c r="CR14" s="312"/>
      <c r="CS14" s="312"/>
      <c r="CT14" s="312"/>
      <c r="CU14" s="312"/>
      <c r="CV14" s="312"/>
      <c r="CW14" s="312"/>
      <c r="CX14" s="312"/>
      <c r="CY14" s="312"/>
      <c r="CZ14" s="312"/>
      <c r="DA14" s="312"/>
      <c r="DB14" s="312"/>
      <c r="DC14" s="312"/>
      <c r="DD14" s="312"/>
      <c r="DE14" s="312"/>
      <c r="DF14" s="312"/>
      <c r="DG14" s="312"/>
      <c r="DH14" s="312"/>
      <c r="DI14" s="312"/>
      <c r="DJ14" s="312"/>
      <c r="DK14" s="312"/>
      <c r="DL14" s="312"/>
      <c r="DM14" s="312"/>
      <c r="DN14" s="312"/>
      <c r="DO14" s="312"/>
      <c r="DP14" s="312"/>
      <c r="DQ14" s="312"/>
      <c r="DR14" s="312"/>
      <c r="DS14" s="312"/>
      <c r="DT14" s="312"/>
      <c r="DU14" s="312"/>
      <c r="DV14" s="312"/>
      <c r="DW14" s="312"/>
      <c r="DX14" s="312"/>
      <c r="DY14" s="312"/>
      <c r="DZ14" s="312"/>
      <c r="EA14" s="312"/>
      <c r="EB14" s="312"/>
      <c r="EC14" s="312"/>
      <c r="ED14" s="312"/>
      <c r="EE14" s="312"/>
      <c r="EF14" s="312"/>
      <c r="EG14" s="312"/>
      <c r="EH14" s="312"/>
      <c r="EI14" s="312"/>
      <c r="EJ14" s="312"/>
      <c r="EK14" s="312"/>
      <c r="EL14" s="312"/>
      <c r="EM14" s="312"/>
      <c r="EN14" s="312"/>
      <c r="EO14" s="312"/>
      <c r="EP14" s="312"/>
      <c r="EQ14" s="312"/>
      <c r="ER14" s="312"/>
      <c r="ES14" s="312"/>
      <c r="ET14" s="312"/>
      <c r="EU14" s="312"/>
      <c r="EV14" s="312"/>
      <c r="EW14" s="312"/>
      <c r="EX14" s="312"/>
      <c r="EY14" s="312"/>
      <c r="EZ14" s="312"/>
      <c r="FA14" s="312"/>
      <c r="FB14" s="312"/>
      <c r="FC14" s="312"/>
      <c r="FD14" s="312"/>
      <c r="FE14" s="312"/>
      <c r="FF14" s="312"/>
      <c r="FG14" s="312"/>
      <c r="FH14" s="312"/>
      <c r="FI14" s="312"/>
      <c r="FJ14" s="312"/>
      <c r="FK14" s="312"/>
      <c r="FL14" s="312"/>
      <c r="FM14" s="312"/>
      <c r="FN14" s="312"/>
      <c r="FO14" s="312"/>
      <c r="FP14" s="312"/>
      <c r="FQ14" s="312"/>
      <c r="FR14" s="312"/>
      <c r="FS14" s="312"/>
      <c r="FT14" s="312"/>
      <c r="FU14" s="312"/>
      <c r="FV14" s="312"/>
      <c r="FW14" s="312"/>
      <c r="FX14" s="312"/>
      <c r="FY14" s="312"/>
      <c r="FZ14" s="312"/>
      <c r="GA14" s="312"/>
      <c r="GB14" s="312"/>
      <c r="GC14" s="312"/>
      <c r="GD14" s="312"/>
      <c r="GE14" s="312"/>
      <c r="GF14" s="312"/>
      <c r="GG14" s="312"/>
      <c r="GH14" s="312"/>
      <c r="GI14" s="312"/>
      <c r="GJ14" s="312"/>
      <c r="GK14" s="312"/>
      <c r="GL14" s="312"/>
      <c r="GM14" s="312"/>
      <c r="GN14" s="312"/>
      <c r="GO14" s="312"/>
      <c r="GP14" s="312"/>
      <c r="GQ14" s="312"/>
      <c r="GR14" s="312"/>
      <c r="GS14" s="312"/>
      <c r="GT14" s="312"/>
      <c r="GU14" s="312"/>
      <c r="GV14" s="312"/>
      <c r="GW14" s="312"/>
      <c r="GX14" s="312"/>
      <c r="GY14" s="312"/>
      <c r="GZ14" s="312"/>
      <c r="HA14" s="312"/>
      <c r="HB14" s="312"/>
      <c r="HC14" s="312"/>
      <c r="HD14" s="312"/>
      <c r="HE14" s="312"/>
      <c r="HF14" s="312"/>
      <c r="HG14" s="312"/>
      <c r="HH14" s="312"/>
      <c r="HI14" s="312"/>
      <c r="HJ14" s="312"/>
      <c r="HK14" s="312"/>
      <c r="HL14" s="312"/>
      <c r="HM14" s="312"/>
      <c r="HN14" s="312"/>
      <c r="HO14" s="312"/>
      <c r="HP14" s="312"/>
      <c r="HQ14" s="312"/>
      <c r="HR14" s="312"/>
      <c r="HS14" s="312"/>
      <c r="HT14" s="312"/>
      <c r="HU14" s="312"/>
      <c r="HV14" s="312"/>
      <c r="HW14" s="312"/>
      <c r="HX14" s="312"/>
      <c r="HY14" s="312"/>
      <c r="HZ14" s="312"/>
      <c r="IA14" s="312"/>
      <c r="IB14" s="312"/>
      <c r="IC14" s="312"/>
      <c r="ID14" s="312"/>
      <c r="IE14" s="312"/>
      <c r="IF14" s="312"/>
      <c r="IG14" s="312"/>
    </row>
    <row r="15" spans="1:241" ht="17.25" customHeight="1">
      <c r="A15" s="324" t="s">
        <v>15</v>
      </c>
      <c r="B15" s="325">
        <v>80</v>
      </c>
      <c r="C15" s="316"/>
      <c r="D15" s="316"/>
      <c r="E15" s="316"/>
      <c r="F15" s="316"/>
      <c r="G15" s="316"/>
      <c r="H15" s="316"/>
      <c r="I15" s="316"/>
      <c r="J15" s="316"/>
      <c r="K15" s="316"/>
      <c r="L15" s="316"/>
      <c r="M15" s="316"/>
      <c r="N15" s="316"/>
      <c r="O15" s="316"/>
      <c r="P15" s="316"/>
      <c r="Q15" s="316"/>
      <c r="R15" s="316"/>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c r="BS15" s="312"/>
      <c r="BT15" s="312"/>
      <c r="BU15" s="312"/>
      <c r="BV15" s="312"/>
      <c r="BW15" s="312"/>
      <c r="BX15" s="312"/>
      <c r="BY15" s="312"/>
      <c r="BZ15" s="312"/>
      <c r="CA15" s="312"/>
      <c r="CB15" s="312"/>
      <c r="CC15" s="312"/>
      <c r="CD15" s="312"/>
      <c r="CE15" s="312"/>
      <c r="CF15" s="312"/>
      <c r="CG15" s="312"/>
      <c r="CH15" s="312"/>
      <c r="CI15" s="312"/>
      <c r="CJ15" s="312"/>
      <c r="CK15" s="312"/>
      <c r="CL15" s="312"/>
      <c r="CM15" s="312"/>
      <c r="CN15" s="312"/>
      <c r="CO15" s="312"/>
      <c r="CP15" s="312"/>
      <c r="CQ15" s="312"/>
      <c r="CR15" s="312"/>
      <c r="CS15" s="312"/>
      <c r="CT15" s="312"/>
      <c r="CU15" s="312"/>
      <c r="CV15" s="312"/>
      <c r="CW15" s="312"/>
      <c r="CX15" s="312"/>
      <c r="CY15" s="312"/>
      <c r="CZ15" s="312"/>
      <c r="DA15" s="312"/>
      <c r="DB15" s="312"/>
      <c r="DC15" s="312"/>
      <c r="DD15" s="312"/>
      <c r="DE15" s="312"/>
      <c r="DF15" s="312"/>
      <c r="DG15" s="312"/>
      <c r="DH15" s="312"/>
      <c r="DI15" s="312"/>
      <c r="DJ15" s="312"/>
      <c r="DK15" s="312"/>
      <c r="DL15" s="312"/>
      <c r="DM15" s="312"/>
      <c r="DN15" s="312"/>
      <c r="DO15" s="312"/>
      <c r="DP15" s="312"/>
      <c r="DQ15" s="312"/>
      <c r="DR15" s="312"/>
      <c r="DS15" s="312"/>
      <c r="DT15" s="312"/>
      <c r="DU15" s="312"/>
      <c r="DV15" s="312"/>
      <c r="DW15" s="312"/>
      <c r="DX15" s="312"/>
      <c r="DY15" s="312"/>
      <c r="DZ15" s="312"/>
      <c r="EA15" s="312"/>
      <c r="EB15" s="312"/>
      <c r="EC15" s="312"/>
      <c r="ED15" s="312"/>
      <c r="EE15" s="312"/>
      <c r="EF15" s="312"/>
      <c r="EG15" s="312"/>
      <c r="EH15" s="312"/>
      <c r="EI15" s="312"/>
      <c r="EJ15" s="312"/>
      <c r="EK15" s="312"/>
      <c r="EL15" s="312"/>
      <c r="EM15" s="312"/>
      <c r="EN15" s="312"/>
      <c r="EO15" s="312"/>
      <c r="EP15" s="312"/>
      <c r="EQ15" s="312"/>
      <c r="ER15" s="312"/>
      <c r="ES15" s="312"/>
      <c r="ET15" s="312"/>
      <c r="EU15" s="312"/>
      <c r="EV15" s="312"/>
      <c r="EW15" s="312"/>
      <c r="EX15" s="312"/>
      <c r="EY15" s="312"/>
      <c r="EZ15" s="312"/>
      <c r="FA15" s="312"/>
      <c r="FB15" s="312"/>
      <c r="FC15" s="312"/>
      <c r="FD15" s="312"/>
      <c r="FE15" s="312"/>
      <c r="FF15" s="312"/>
      <c r="FG15" s="312"/>
      <c r="FH15" s="312"/>
      <c r="FI15" s="312"/>
      <c r="FJ15" s="312"/>
      <c r="FK15" s="312"/>
      <c r="FL15" s="312"/>
      <c r="FM15" s="312"/>
      <c r="FN15" s="312"/>
      <c r="FO15" s="312"/>
      <c r="FP15" s="312"/>
      <c r="FQ15" s="312"/>
      <c r="FR15" s="312"/>
      <c r="FS15" s="312"/>
      <c r="FT15" s="312"/>
      <c r="FU15" s="312"/>
      <c r="FV15" s="312"/>
      <c r="FW15" s="312"/>
      <c r="FX15" s="312"/>
      <c r="FY15" s="312"/>
      <c r="FZ15" s="312"/>
      <c r="GA15" s="312"/>
      <c r="GB15" s="312"/>
      <c r="GC15" s="312"/>
      <c r="GD15" s="312"/>
      <c r="GE15" s="312"/>
      <c r="GF15" s="312"/>
      <c r="GG15" s="312"/>
      <c r="GH15" s="312"/>
      <c r="GI15" s="312"/>
      <c r="GJ15" s="312"/>
      <c r="GK15" s="312"/>
      <c r="GL15" s="312"/>
      <c r="GM15" s="312"/>
      <c r="GN15" s="312"/>
      <c r="GO15" s="312"/>
      <c r="GP15" s="312"/>
      <c r="GQ15" s="312"/>
      <c r="GR15" s="312"/>
      <c r="GS15" s="312"/>
      <c r="GT15" s="312"/>
      <c r="GU15" s="312"/>
      <c r="GV15" s="312"/>
      <c r="GW15" s="312"/>
      <c r="GX15" s="312"/>
      <c r="GY15" s="312"/>
      <c r="GZ15" s="312"/>
      <c r="HA15" s="312"/>
      <c r="HB15" s="312"/>
      <c r="HC15" s="312"/>
      <c r="HD15" s="312"/>
      <c r="HE15" s="312"/>
      <c r="HF15" s="312"/>
      <c r="HG15" s="312"/>
      <c r="HH15" s="312"/>
      <c r="HI15" s="312"/>
      <c r="HJ15" s="312"/>
      <c r="HK15" s="312"/>
      <c r="HL15" s="312"/>
      <c r="HM15" s="312"/>
      <c r="HN15" s="312"/>
      <c r="HO15" s="312"/>
      <c r="HP15" s="312"/>
      <c r="HQ15" s="312"/>
      <c r="HR15" s="312"/>
      <c r="HS15" s="312"/>
      <c r="HT15" s="312"/>
      <c r="HU15" s="312"/>
      <c r="HV15" s="312"/>
      <c r="HW15" s="312"/>
      <c r="HX15" s="312"/>
      <c r="HY15" s="312"/>
      <c r="HZ15" s="312"/>
      <c r="IA15" s="312"/>
      <c r="IB15" s="312"/>
      <c r="IC15" s="312"/>
      <c r="ID15" s="312"/>
      <c r="IE15" s="312"/>
      <c r="IF15" s="312"/>
      <c r="IG15" s="312"/>
    </row>
    <row r="16" spans="1:241" ht="17.25" customHeight="1">
      <c r="A16" s="324" t="s">
        <v>16</v>
      </c>
      <c r="B16" s="325">
        <v>45</v>
      </c>
      <c r="C16" s="316"/>
      <c r="D16" s="316"/>
      <c r="E16" s="316"/>
      <c r="F16" s="316"/>
      <c r="G16" s="316"/>
      <c r="H16" s="316"/>
      <c r="I16" s="316"/>
      <c r="J16" s="316"/>
      <c r="K16" s="316"/>
      <c r="L16" s="316"/>
      <c r="M16" s="316"/>
      <c r="N16" s="316"/>
      <c r="O16" s="316"/>
      <c r="P16" s="316"/>
      <c r="Q16" s="316"/>
      <c r="R16" s="316"/>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c r="BS16" s="312"/>
      <c r="BT16" s="312"/>
      <c r="BU16" s="312"/>
      <c r="BV16" s="312"/>
      <c r="BW16" s="312"/>
      <c r="BX16" s="312"/>
      <c r="BY16" s="312"/>
      <c r="BZ16" s="312"/>
      <c r="CA16" s="312"/>
      <c r="CB16" s="312"/>
      <c r="CC16" s="312"/>
      <c r="CD16" s="312"/>
      <c r="CE16" s="312"/>
      <c r="CF16" s="312"/>
      <c r="CG16" s="312"/>
      <c r="CH16" s="312"/>
      <c r="CI16" s="312"/>
      <c r="CJ16" s="312"/>
      <c r="CK16" s="312"/>
      <c r="CL16" s="312"/>
      <c r="CM16" s="312"/>
      <c r="CN16" s="312"/>
      <c r="CO16" s="312"/>
      <c r="CP16" s="312"/>
      <c r="CQ16" s="312"/>
      <c r="CR16" s="312"/>
      <c r="CS16" s="312"/>
      <c r="CT16" s="312"/>
      <c r="CU16" s="312"/>
      <c r="CV16" s="312"/>
      <c r="CW16" s="312"/>
      <c r="CX16" s="312"/>
      <c r="CY16" s="312"/>
      <c r="CZ16" s="312"/>
      <c r="DA16" s="312"/>
      <c r="DB16" s="312"/>
      <c r="DC16" s="312"/>
      <c r="DD16" s="312"/>
      <c r="DE16" s="312"/>
      <c r="DF16" s="312"/>
      <c r="DG16" s="312"/>
      <c r="DH16" s="312"/>
      <c r="DI16" s="312"/>
      <c r="DJ16" s="312"/>
      <c r="DK16" s="312"/>
      <c r="DL16" s="312"/>
      <c r="DM16" s="312"/>
      <c r="DN16" s="312"/>
      <c r="DO16" s="312"/>
      <c r="DP16" s="312"/>
      <c r="DQ16" s="312"/>
      <c r="DR16" s="312"/>
      <c r="DS16" s="312"/>
      <c r="DT16" s="312"/>
      <c r="DU16" s="312"/>
      <c r="DV16" s="312"/>
      <c r="DW16" s="312"/>
      <c r="DX16" s="312"/>
      <c r="DY16" s="312"/>
      <c r="DZ16" s="312"/>
      <c r="EA16" s="312"/>
      <c r="EB16" s="312"/>
      <c r="EC16" s="312"/>
      <c r="ED16" s="312"/>
      <c r="EE16" s="312"/>
      <c r="EF16" s="312"/>
      <c r="EG16" s="312"/>
      <c r="EH16" s="312"/>
      <c r="EI16" s="312"/>
      <c r="EJ16" s="312"/>
      <c r="EK16" s="312"/>
      <c r="EL16" s="312"/>
      <c r="EM16" s="312"/>
      <c r="EN16" s="312"/>
      <c r="EO16" s="312"/>
      <c r="EP16" s="312"/>
      <c r="EQ16" s="312"/>
      <c r="ER16" s="312"/>
      <c r="ES16" s="312"/>
      <c r="ET16" s="312"/>
      <c r="EU16" s="312"/>
      <c r="EV16" s="312"/>
      <c r="EW16" s="312"/>
      <c r="EX16" s="312"/>
      <c r="EY16" s="312"/>
      <c r="EZ16" s="312"/>
      <c r="FA16" s="312"/>
      <c r="FB16" s="312"/>
      <c r="FC16" s="312"/>
      <c r="FD16" s="312"/>
      <c r="FE16" s="312"/>
      <c r="FF16" s="312"/>
      <c r="FG16" s="312"/>
      <c r="FH16" s="312"/>
      <c r="FI16" s="312"/>
      <c r="FJ16" s="312"/>
      <c r="FK16" s="312"/>
      <c r="FL16" s="312"/>
      <c r="FM16" s="312"/>
      <c r="FN16" s="312"/>
      <c r="FO16" s="312"/>
      <c r="FP16" s="312"/>
      <c r="FQ16" s="312"/>
      <c r="FR16" s="312"/>
      <c r="FS16" s="312"/>
      <c r="FT16" s="312"/>
      <c r="FU16" s="312"/>
      <c r="FV16" s="312"/>
      <c r="FW16" s="312"/>
      <c r="FX16" s="312"/>
      <c r="FY16" s="312"/>
      <c r="FZ16" s="312"/>
      <c r="GA16" s="312"/>
      <c r="GB16" s="312"/>
      <c r="GC16" s="312"/>
      <c r="GD16" s="312"/>
      <c r="GE16" s="312"/>
      <c r="GF16" s="312"/>
      <c r="GG16" s="312"/>
      <c r="GH16" s="312"/>
      <c r="GI16" s="312"/>
      <c r="GJ16" s="312"/>
      <c r="GK16" s="312"/>
      <c r="GL16" s="312"/>
      <c r="GM16" s="312"/>
      <c r="GN16" s="312"/>
      <c r="GO16" s="312"/>
      <c r="GP16" s="312"/>
      <c r="GQ16" s="312"/>
      <c r="GR16" s="312"/>
      <c r="GS16" s="312"/>
      <c r="GT16" s="312"/>
      <c r="GU16" s="312"/>
      <c r="GV16" s="312"/>
      <c r="GW16" s="312"/>
      <c r="GX16" s="312"/>
      <c r="GY16" s="312"/>
      <c r="GZ16" s="312"/>
      <c r="HA16" s="312"/>
      <c r="HB16" s="312"/>
      <c r="HC16" s="312"/>
      <c r="HD16" s="312"/>
      <c r="HE16" s="312"/>
      <c r="HF16" s="312"/>
      <c r="HG16" s="312"/>
      <c r="HH16" s="312"/>
      <c r="HI16" s="312"/>
      <c r="HJ16" s="312"/>
      <c r="HK16" s="312"/>
      <c r="HL16" s="312"/>
      <c r="HM16" s="312"/>
      <c r="HN16" s="312"/>
      <c r="HO16" s="312"/>
      <c r="HP16" s="312"/>
      <c r="HQ16" s="312"/>
      <c r="HR16" s="312"/>
      <c r="HS16" s="312"/>
      <c r="HT16" s="312"/>
      <c r="HU16" s="312"/>
      <c r="HV16" s="312"/>
      <c r="HW16" s="312"/>
      <c r="HX16" s="312"/>
      <c r="HY16" s="312"/>
      <c r="HZ16" s="312"/>
      <c r="IA16" s="312"/>
      <c r="IB16" s="312"/>
      <c r="IC16" s="312"/>
      <c r="ID16" s="312"/>
      <c r="IE16" s="312"/>
      <c r="IF16" s="312"/>
      <c r="IG16" s="312"/>
    </row>
    <row r="17" spans="1:241" ht="17.25" customHeight="1">
      <c r="A17" s="324" t="s">
        <v>17</v>
      </c>
      <c r="B17" s="325">
        <v>63</v>
      </c>
      <c r="C17" s="316"/>
      <c r="D17" s="316"/>
      <c r="E17" s="316"/>
      <c r="F17" s="316"/>
      <c r="G17" s="316"/>
      <c r="H17" s="316"/>
      <c r="I17" s="316"/>
      <c r="J17" s="316"/>
      <c r="K17" s="316"/>
      <c r="L17" s="316"/>
      <c r="M17" s="316"/>
      <c r="N17" s="316"/>
      <c r="O17" s="316"/>
      <c r="P17" s="316"/>
      <c r="Q17" s="316"/>
      <c r="R17" s="316"/>
      <c r="S17" s="312"/>
      <c r="T17" s="312"/>
      <c r="U17" s="312"/>
      <c r="V17" s="312"/>
      <c r="W17" s="312"/>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2"/>
      <c r="CE17" s="312"/>
      <c r="CF17" s="312"/>
      <c r="CG17" s="312"/>
      <c r="CH17" s="312"/>
      <c r="CI17" s="312"/>
      <c r="CJ17" s="312"/>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312"/>
      <c r="DI17" s="312"/>
      <c r="DJ17" s="312"/>
      <c r="DK17" s="312"/>
      <c r="DL17" s="312"/>
      <c r="DM17" s="312"/>
      <c r="DN17" s="312"/>
      <c r="DO17" s="312"/>
      <c r="DP17" s="312"/>
      <c r="DQ17" s="312"/>
      <c r="DR17" s="312"/>
      <c r="DS17" s="312"/>
      <c r="DT17" s="312"/>
      <c r="DU17" s="312"/>
      <c r="DV17" s="312"/>
      <c r="DW17" s="312"/>
      <c r="DX17" s="312"/>
      <c r="DY17" s="312"/>
      <c r="DZ17" s="312"/>
      <c r="EA17" s="312"/>
      <c r="EB17" s="312"/>
      <c r="EC17" s="312"/>
      <c r="ED17" s="312"/>
      <c r="EE17" s="312"/>
      <c r="EF17" s="312"/>
      <c r="EG17" s="312"/>
      <c r="EH17" s="312"/>
      <c r="EI17" s="312"/>
      <c r="EJ17" s="312"/>
      <c r="EK17" s="312"/>
      <c r="EL17" s="312"/>
      <c r="EM17" s="312"/>
      <c r="EN17" s="312"/>
      <c r="EO17" s="312"/>
      <c r="EP17" s="312"/>
      <c r="EQ17" s="312"/>
      <c r="ER17" s="312"/>
      <c r="ES17" s="312"/>
      <c r="ET17" s="312"/>
      <c r="EU17" s="312"/>
      <c r="EV17" s="312"/>
      <c r="EW17" s="312"/>
      <c r="EX17" s="312"/>
      <c r="EY17" s="312"/>
      <c r="EZ17" s="312"/>
      <c r="FA17" s="312"/>
      <c r="FB17" s="312"/>
      <c r="FC17" s="312"/>
      <c r="FD17" s="312"/>
      <c r="FE17" s="312"/>
      <c r="FF17" s="312"/>
      <c r="FG17" s="312"/>
      <c r="FH17" s="312"/>
      <c r="FI17" s="312"/>
      <c r="FJ17" s="312"/>
      <c r="FK17" s="312"/>
      <c r="FL17" s="312"/>
      <c r="FM17" s="312"/>
      <c r="FN17" s="312"/>
      <c r="FO17" s="312"/>
      <c r="FP17" s="312"/>
      <c r="FQ17" s="312"/>
      <c r="FR17" s="312"/>
      <c r="FS17" s="312"/>
      <c r="FT17" s="312"/>
      <c r="FU17" s="312"/>
      <c r="FV17" s="312"/>
      <c r="FW17" s="312"/>
      <c r="FX17" s="312"/>
      <c r="FY17" s="312"/>
      <c r="FZ17" s="312"/>
      <c r="GA17" s="312"/>
      <c r="GB17" s="312"/>
      <c r="GC17" s="312"/>
      <c r="GD17" s="312"/>
      <c r="GE17" s="312"/>
      <c r="GF17" s="312"/>
      <c r="GG17" s="312"/>
      <c r="GH17" s="312"/>
      <c r="GI17" s="312"/>
      <c r="GJ17" s="312"/>
      <c r="GK17" s="312"/>
      <c r="GL17" s="312"/>
      <c r="GM17" s="312"/>
      <c r="GN17" s="312"/>
      <c r="GO17" s="312"/>
      <c r="GP17" s="312"/>
      <c r="GQ17" s="312"/>
      <c r="GR17" s="312"/>
      <c r="GS17" s="312"/>
      <c r="GT17" s="312"/>
      <c r="GU17" s="312"/>
      <c r="GV17" s="312"/>
      <c r="GW17" s="312"/>
      <c r="GX17" s="312"/>
      <c r="GY17" s="312"/>
      <c r="GZ17" s="312"/>
      <c r="HA17" s="312"/>
      <c r="HB17" s="312"/>
      <c r="HC17" s="312"/>
      <c r="HD17" s="312"/>
      <c r="HE17" s="312"/>
      <c r="HF17" s="312"/>
      <c r="HG17" s="312"/>
      <c r="HH17" s="312"/>
      <c r="HI17" s="312"/>
      <c r="HJ17" s="312"/>
      <c r="HK17" s="312"/>
      <c r="HL17" s="312"/>
      <c r="HM17" s="312"/>
      <c r="HN17" s="312"/>
      <c r="HO17" s="312"/>
      <c r="HP17" s="312"/>
      <c r="HQ17" s="312"/>
      <c r="HR17" s="312"/>
      <c r="HS17" s="312"/>
      <c r="HT17" s="312"/>
      <c r="HU17" s="312"/>
      <c r="HV17" s="312"/>
      <c r="HW17" s="312"/>
      <c r="HX17" s="312"/>
      <c r="HY17" s="312"/>
      <c r="HZ17" s="312"/>
      <c r="IA17" s="312"/>
      <c r="IB17" s="312"/>
      <c r="IC17" s="312"/>
      <c r="ID17" s="312"/>
      <c r="IE17" s="312"/>
      <c r="IF17" s="312"/>
      <c r="IG17" s="312"/>
    </row>
    <row r="18" spans="1:241" ht="17.25" customHeight="1">
      <c r="A18" s="324" t="s">
        <v>18</v>
      </c>
      <c r="B18" s="325">
        <v>170</v>
      </c>
      <c r="C18" s="316"/>
      <c r="D18" s="316"/>
      <c r="E18" s="316"/>
      <c r="F18" s="316"/>
      <c r="G18" s="316"/>
      <c r="H18" s="316"/>
      <c r="I18" s="316"/>
      <c r="J18" s="316"/>
      <c r="K18" s="316"/>
      <c r="L18" s="316"/>
      <c r="M18" s="316"/>
      <c r="N18" s="316"/>
      <c r="O18" s="316"/>
      <c r="P18" s="316"/>
      <c r="Q18" s="316"/>
      <c r="R18" s="316"/>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312"/>
      <c r="CJ18" s="312"/>
      <c r="CK18" s="312"/>
      <c r="CL18" s="312"/>
      <c r="CM18" s="312"/>
      <c r="CN18" s="312"/>
      <c r="CO18" s="312"/>
      <c r="CP18" s="312"/>
      <c r="CQ18" s="312"/>
      <c r="CR18" s="312"/>
      <c r="CS18" s="312"/>
      <c r="CT18" s="312"/>
      <c r="CU18" s="312"/>
      <c r="CV18" s="312"/>
      <c r="CW18" s="312"/>
      <c r="CX18" s="312"/>
      <c r="CY18" s="312"/>
      <c r="CZ18" s="312"/>
      <c r="DA18" s="312"/>
      <c r="DB18" s="312"/>
      <c r="DC18" s="312"/>
      <c r="DD18" s="312"/>
      <c r="DE18" s="312"/>
      <c r="DF18" s="312"/>
      <c r="DG18" s="312"/>
      <c r="DH18" s="312"/>
      <c r="DI18" s="312"/>
      <c r="DJ18" s="312"/>
      <c r="DK18" s="312"/>
      <c r="DL18" s="312"/>
      <c r="DM18" s="312"/>
      <c r="DN18" s="312"/>
      <c r="DO18" s="312"/>
      <c r="DP18" s="312"/>
      <c r="DQ18" s="312"/>
      <c r="DR18" s="312"/>
      <c r="DS18" s="312"/>
      <c r="DT18" s="312"/>
      <c r="DU18" s="312"/>
      <c r="DV18" s="312"/>
      <c r="DW18" s="312"/>
      <c r="DX18" s="312"/>
      <c r="DY18" s="312"/>
      <c r="DZ18" s="312"/>
      <c r="EA18" s="312"/>
      <c r="EB18" s="312"/>
      <c r="EC18" s="312"/>
      <c r="ED18" s="312"/>
      <c r="EE18" s="312"/>
      <c r="EF18" s="312"/>
      <c r="EG18" s="312"/>
      <c r="EH18" s="312"/>
      <c r="EI18" s="312"/>
      <c r="EJ18" s="312"/>
      <c r="EK18" s="312"/>
      <c r="EL18" s="312"/>
      <c r="EM18" s="312"/>
      <c r="EN18" s="312"/>
      <c r="EO18" s="312"/>
      <c r="EP18" s="312"/>
      <c r="EQ18" s="312"/>
      <c r="ER18" s="312"/>
      <c r="ES18" s="312"/>
      <c r="ET18" s="312"/>
      <c r="EU18" s="312"/>
      <c r="EV18" s="312"/>
      <c r="EW18" s="312"/>
      <c r="EX18" s="312"/>
      <c r="EY18" s="312"/>
      <c r="EZ18" s="312"/>
      <c r="FA18" s="312"/>
      <c r="FB18" s="312"/>
      <c r="FC18" s="312"/>
      <c r="FD18" s="312"/>
      <c r="FE18" s="312"/>
      <c r="FF18" s="312"/>
      <c r="FG18" s="312"/>
      <c r="FH18" s="312"/>
      <c r="FI18" s="312"/>
      <c r="FJ18" s="312"/>
      <c r="FK18" s="312"/>
      <c r="FL18" s="312"/>
      <c r="FM18" s="312"/>
      <c r="FN18" s="312"/>
      <c r="FO18" s="312"/>
      <c r="FP18" s="312"/>
      <c r="FQ18" s="312"/>
      <c r="FR18" s="312"/>
      <c r="FS18" s="312"/>
      <c r="FT18" s="312"/>
      <c r="FU18" s="312"/>
      <c r="FV18" s="312"/>
      <c r="FW18" s="312"/>
      <c r="FX18" s="312"/>
      <c r="FY18" s="312"/>
      <c r="FZ18" s="312"/>
      <c r="GA18" s="312"/>
      <c r="GB18" s="312"/>
      <c r="GC18" s="312"/>
      <c r="GD18" s="312"/>
      <c r="GE18" s="312"/>
      <c r="GF18" s="312"/>
      <c r="GG18" s="312"/>
      <c r="GH18" s="312"/>
      <c r="GI18" s="312"/>
      <c r="GJ18" s="312"/>
      <c r="GK18" s="312"/>
      <c r="GL18" s="312"/>
      <c r="GM18" s="312"/>
      <c r="GN18" s="312"/>
      <c r="GO18" s="312"/>
      <c r="GP18" s="312"/>
      <c r="GQ18" s="312"/>
      <c r="GR18" s="312"/>
      <c r="GS18" s="312"/>
      <c r="GT18" s="312"/>
      <c r="GU18" s="312"/>
      <c r="GV18" s="312"/>
      <c r="GW18" s="312"/>
      <c r="GX18" s="312"/>
      <c r="GY18" s="312"/>
      <c r="GZ18" s="312"/>
      <c r="HA18" s="312"/>
      <c r="HB18" s="312"/>
      <c r="HC18" s="312"/>
      <c r="HD18" s="312"/>
      <c r="HE18" s="312"/>
      <c r="HF18" s="312"/>
      <c r="HG18" s="312"/>
      <c r="HH18" s="312"/>
      <c r="HI18" s="312"/>
      <c r="HJ18" s="312"/>
      <c r="HK18" s="312"/>
      <c r="HL18" s="312"/>
      <c r="HM18" s="312"/>
      <c r="HN18" s="312"/>
      <c r="HO18" s="312"/>
      <c r="HP18" s="312"/>
      <c r="HQ18" s="312"/>
      <c r="HR18" s="312"/>
      <c r="HS18" s="312"/>
      <c r="HT18" s="312"/>
      <c r="HU18" s="312"/>
      <c r="HV18" s="312"/>
      <c r="HW18" s="312"/>
      <c r="HX18" s="312"/>
      <c r="HY18" s="312"/>
      <c r="HZ18" s="312"/>
      <c r="IA18" s="312"/>
      <c r="IB18" s="312"/>
      <c r="IC18" s="312"/>
      <c r="ID18" s="312"/>
      <c r="IE18" s="312"/>
      <c r="IF18" s="312"/>
      <c r="IG18" s="312"/>
    </row>
    <row r="19" spans="1:241" ht="17.25" customHeight="1">
      <c r="A19" s="324" t="s">
        <v>19</v>
      </c>
      <c r="B19" s="325">
        <v>30</v>
      </c>
      <c r="C19" s="316"/>
      <c r="D19" s="316"/>
      <c r="E19" s="316"/>
      <c r="F19" s="316"/>
      <c r="G19" s="316"/>
      <c r="H19" s="316"/>
      <c r="I19" s="316"/>
      <c r="J19" s="316"/>
      <c r="K19" s="316"/>
      <c r="L19" s="316"/>
      <c r="M19" s="316"/>
      <c r="N19" s="316"/>
      <c r="O19" s="316"/>
      <c r="P19" s="316"/>
      <c r="Q19" s="316"/>
      <c r="R19" s="316"/>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c r="BS19" s="312"/>
      <c r="BT19" s="312"/>
      <c r="BU19" s="312"/>
      <c r="BV19" s="312"/>
      <c r="BW19" s="312"/>
      <c r="BX19" s="312"/>
      <c r="BY19" s="312"/>
      <c r="BZ19" s="312"/>
      <c r="CA19" s="312"/>
      <c r="CB19" s="312"/>
      <c r="CC19" s="312"/>
      <c r="CD19" s="312"/>
      <c r="CE19" s="312"/>
      <c r="CF19" s="312"/>
      <c r="CG19" s="312"/>
      <c r="CH19" s="312"/>
      <c r="CI19" s="312"/>
      <c r="CJ19" s="312"/>
      <c r="CK19" s="312"/>
      <c r="CL19" s="312"/>
      <c r="CM19" s="312"/>
      <c r="CN19" s="312"/>
      <c r="CO19" s="312"/>
      <c r="CP19" s="312"/>
      <c r="CQ19" s="312"/>
      <c r="CR19" s="312"/>
      <c r="CS19" s="312"/>
      <c r="CT19" s="312"/>
      <c r="CU19" s="312"/>
      <c r="CV19" s="312"/>
      <c r="CW19" s="312"/>
      <c r="CX19" s="312"/>
      <c r="CY19" s="312"/>
      <c r="CZ19" s="312"/>
      <c r="DA19" s="312"/>
      <c r="DB19" s="312"/>
      <c r="DC19" s="312"/>
      <c r="DD19" s="312"/>
      <c r="DE19" s="312"/>
      <c r="DF19" s="312"/>
      <c r="DG19" s="312"/>
      <c r="DH19" s="312"/>
      <c r="DI19" s="312"/>
      <c r="DJ19" s="312"/>
      <c r="DK19" s="312"/>
      <c r="DL19" s="312"/>
      <c r="DM19" s="312"/>
      <c r="DN19" s="312"/>
      <c r="DO19" s="312"/>
      <c r="DP19" s="312"/>
      <c r="DQ19" s="312"/>
      <c r="DR19" s="312"/>
      <c r="DS19" s="312"/>
      <c r="DT19" s="312"/>
      <c r="DU19" s="312"/>
      <c r="DV19" s="312"/>
      <c r="DW19" s="312"/>
      <c r="DX19" s="312"/>
      <c r="DY19" s="312"/>
      <c r="DZ19" s="312"/>
      <c r="EA19" s="312"/>
      <c r="EB19" s="312"/>
      <c r="EC19" s="312"/>
      <c r="ED19" s="312"/>
      <c r="EE19" s="312"/>
      <c r="EF19" s="312"/>
      <c r="EG19" s="312"/>
      <c r="EH19" s="312"/>
      <c r="EI19" s="312"/>
      <c r="EJ19" s="312"/>
      <c r="EK19" s="312"/>
      <c r="EL19" s="312"/>
      <c r="EM19" s="312"/>
      <c r="EN19" s="312"/>
      <c r="EO19" s="312"/>
      <c r="EP19" s="312"/>
      <c r="EQ19" s="312"/>
      <c r="ER19" s="312"/>
      <c r="ES19" s="312"/>
      <c r="ET19" s="312"/>
      <c r="EU19" s="312"/>
      <c r="EV19" s="312"/>
      <c r="EW19" s="312"/>
      <c r="EX19" s="312"/>
      <c r="EY19" s="312"/>
      <c r="EZ19" s="312"/>
      <c r="FA19" s="312"/>
      <c r="FB19" s="312"/>
      <c r="FC19" s="312"/>
      <c r="FD19" s="312"/>
      <c r="FE19" s="312"/>
      <c r="FF19" s="312"/>
      <c r="FG19" s="312"/>
      <c r="FH19" s="312"/>
      <c r="FI19" s="312"/>
      <c r="FJ19" s="312"/>
      <c r="FK19" s="312"/>
      <c r="FL19" s="312"/>
      <c r="FM19" s="312"/>
      <c r="FN19" s="312"/>
      <c r="FO19" s="312"/>
      <c r="FP19" s="312"/>
      <c r="FQ19" s="312"/>
      <c r="FR19" s="312"/>
      <c r="FS19" s="312"/>
      <c r="FT19" s="312"/>
      <c r="FU19" s="312"/>
      <c r="FV19" s="312"/>
      <c r="FW19" s="312"/>
      <c r="FX19" s="312"/>
      <c r="FY19" s="312"/>
      <c r="FZ19" s="312"/>
      <c r="GA19" s="312"/>
      <c r="GB19" s="312"/>
      <c r="GC19" s="312"/>
      <c r="GD19" s="312"/>
      <c r="GE19" s="312"/>
      <c r="GF19" s="312"/>
      <c r="GG19" s="312"/>
      <c r="GH19" s="312"/>
      <c r="GI19" s="312"/>
      <c r="GJ19" s="312"/>
      <c r="GK19" s="312"/>
      <c r="GL19" s="312"/>
      <c r="GM19" s="312"/>
      <c r="GN19" s="312"/>
      <c r="GO19" s="312"/>
      <c r="GP19" s="312"/>
      <c r="GQ19" s="312"/>
      <c r="GR19" s="312"/>
      <c r="GS19" s="312"/>
      <c r="GT19" s="312"/>
      <c r="GU19" s="312"/>
      <c r="GV19" s="312"/>
      <c r="GW19" s="312"/>
      <c r="GX19" s="312"/>
      <c r="GY19" s="312"/>
      <c r="GZ19" s="312"/>
      <c r="HA19" s="312"/>
      <c r="HB19" s="312"/>
      <c r="HC19" s="312"/>
      <c r="HD19" s="312"/>
      <c r="HE19" s="312"/>
      <c r="HF19" s="312"/>
      <c r="HG19" s="312"/>
      <c r="HH19" s="312"/>
      <c r="HI19" s="312"/>
      <c r="HJ19" s="312"/>
      <c r="HK19" s="312"/>
      <c r="HL19" s="312"/>
      <c r="HM19" s="312"/>
      <c r="HN19" s="312"/>
      <c r="HO19" s="312"/>
      <c r="HP19" s="312"/>
      <c r="HQ19" s="312"/>
      <c r="HR19" s="312"/>
      <c r="HS19" s="312"/>
      <c r="HT19" s="312"/>
      <c r="HU19" s="312"/>
      <c r="HV19" s="312"/>
      <c r="HW19" s="312"/>
      <c r="HX19" s="312"/>
      <c r="HY19" s="312"/>
      <c r="HZ19" s="312"/>
      <c r="IA19" s="312"/>
      <c r="IB19" s="312"/>
      <c r="IC19" s="312"/>
      <c r="ID19" s="312"/>
      <c r="IE19" s="312"/>
      <c r="IF19" s="312"/>
      <c r="IG19" s="312"/>
    </row>
    <row r="20" spans="1:241" ht="17.25" customHeight="1">
      <c r="A20" s="324" t="s">
        <v>20</v>
      </c>
      <c r="B20" s="325">
        <v>185</v>
      </c>
      <c r="C20" s="316"/>
      <c r="D20" s="316"/>
      <c r="E20" s="316"/>
      <c r="F20" s="316"/>
      <c r="G20" s="316"/>
      <c r="H20" s="316"/>
      <c r="I20" s="316"/>
      <c r="J20" s="316"/>
      <c r="K20" s="316"/>
      <c r="L20" s="316"/>
      <c r="M20" s="316"/>
      <c r="N20" s="316"/>
      <c r="O20" s="316"/>
      <c r="P20" s="316"/>
      <c r="Q20" s="316"/>
      <c r="R20" s="316"/>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c r="BS20" s="312"/>
      <c r="BT20" s="312"/>
      <c r="BU20" s="312"/>
      <c r="BV20" s="312"/>
      <c r="BW20" s="312"/>
      <c r="BX20" s="312"/>
      <c r="BY20" s="312"/>
      <c r="BZ20" s="312"/>
      <c r="CA20" s="312"/>
      <c r="CB20" s="312"/>
      <c r="CC20" s="312"/>
      <c r="CD20" s="312"/>
      <c r="CE20" s="312"/>
      <c r="CF20" s="312"/>
      <c r="CG20" s="312"/>
      <c r="CH20" s="312"/>
      <c r="CI20" s="312"/>
      <c r="CJ20" s="312"/>
      <c r="CK20" s="312"/>
      <c r="CL20" s="312"/>
      <c r="CM20" s="312"/>
      <c r="CN20" s="312"/>
      <c r="CO20" s="312"/>
      <c r="CP20" s="312"/>
      <c r="CQ20" s="312"/>
      <c r="CR20" s="312"/>
      <c r="CS20" s="312"/>
      <c r="CT20" s="312"/>
      <c r="CU20" s="312"/>
      <c r="CV20" s="312"/>
      <c r="CW20" s="312"/>
      <c r="CX20" s="312"/>
      <c r="CY20" s="312"/>
      <c r="CZ20" s="312"/>
      <c r="DA20" s="312"/>
      <c r="DB20" s="312"/>
      <c r="DC20" s="312"/>
      <c r="DD20" s="312"/>
      <c r="DE20" s="312"/>
      <c r="DF20" s="312"/>
      <c r="DG20" s="312"/>
      <c r="DH20" s="312"/>
      <c r="DI20" s="312"/>
      <c r="DJ20" s="312"/>
      <c r="DK20" s="312"/>
      <c r="DL20" s="312"/>
      <c r="DM20" s="312"/>
      <c r="DN20" s="312"/>
      <c r="DO20" s="312"/>
      <c r="DP20" s="312"/>
      <c r="DQ20" s="312"/>
      <c r="DR20" s="312"/>
      <c r="DS20" s="312"/>
      <c r="DT20" s="312"/>
      <c r="DU20" s="312"/>
      <c r="DV20" s="312"/>
      <c r="DW20" s="312"/>
      <c r="DX20" s="312"/>
      <c r="DY20" s="312"/>
      <c r="DZ20" s="312"/>
      <c r="EA20" s="312"/>
      <c r="EB20" s="312"/>
      <c r="EC20" s="312"/>
      <c r="ED20" s="312"/>
      <c r="EE20" s="312"/>
      <c r="EF20" s="312"/>
      <c r="EG20" s="312"/>
      <c r="EH20" s="312"/>
      <c r="EI20" s="312"/>
      <c r="EJ20" s="312"/>
      <c r="EK20" s="312"/>
      <c r="EL20" s="312"/>
      <c r="EM20" s="312"/>
      <c r="EN20" s="312"/>
      <c r="EO20" s="312"/>
      <c r="EP20" s="312"/>
      <c r="EQ20" s="312"/>
      <c r="ER20" s="312"/>
      <c r="ES20" s="312"/>
      <c r="ET20" s="312"/>
      <c r="EU20" s="312"/>
      <c r="EV20" s="312"/>
      <c r="EW20" s="312"/>
      <c r="EX20" s="312"/>
      <c r="EY20" s="312"/>
      <c r="EZ20" s="312"/>
      <c r="FA20" s="312"/>
      <c r="FB20" s="312"/>
      <c r="FC20" s="312"/>
      <c r="FD20" s="312"/>
      <c r="FE20" s="312"/>
      <c r="FF20" s="312"/>
      <c r="FG20" s="312"/>
      <c r="FH20" s="312"/>
      <c r="FI20" s="312"/>
      <c r="FJ20" s="312"/>
      <c r="FK20" s="312"/>
      <c r="FL20" s="312"/>
      <c r="FM20" s="312"/>
      <c r="FN20" s="312"/>
      <c r="FO20" s="312"/>
      <c r="FP20" s="312"/>
      <c r="FQ20" s="312"/>
      <c r="FR20" s="312"/>
      <c r="FS20" s="312"/>
      <c r="FT20" s="312"/>
      <c r="FU20" s="312"/>
      <c r="FV20" s="312"/>
      <c r="FW20" s="312"/>
      <c r="FX20" s="312"/>
      <c r="FY20" s="312"/>
      <c r="FZ20" s="312"/>
      <c r="GA20" s="312"/>
      <c r="GB20" s="312"/>
      <c r="GC20" s="312"/>
      <c r="GD20" s="312"/>
      <c r="GE20" s="312"/>
      <c r="GF20" s="312"/>
      <c r="GG20" s="312"/>
      <c r="GH20" s="312"/>
      <c r="GI20" s="312"/>
      <c r="GJ20" s="312"/>
      <c r="GK20" s="312"/>
      <c r="GL20" s="312"/>
      <c r="GM20" s="312"/>
      <c r="GN20" s="312"/>
      <c r="GO20" s="312"/>
      <c r="GP20" s="312"/>
      <c r="GQ20" s="312"/>
      <c r="GR20" s="312"/>
      <c r="GS20" s="312"/>
      <c r="GT20" s="312"/>
      <c r="GU20" s="312"/>
      <c r="GV20" s="312"/>
      <c r="GW20" s="312"/>
      <c r="GX20" s="312"/>
      <c r="GY20" s="312"/>
      <c r="GZ20" s="312"/>
      <c r="HA20" s="312"/>
      <c r="HB20" s="312"/>
      <c r="HC20" s="312"/>
      <c r="HD20" s="312"/>
      <c r="HE20" s="312"/>
      <c r="HF20" s="312"/>
      <c r="HG20" s="312"/>
      <c r="HH20" s="312"/>
      <c r="HI20" s="312"/>
      <c r="HJ20" s="312"/>
      <c r="HK20" s="312"/>
      <c r="HL20" s="312"/>
      <c r="HM20" s="312"/>
      <c r="HN20" s="312"/>
      <c r="HO20" s="312"/>
      <c r="HP20" s="312"/>
      <c r="HQ20" s="312"/>
      <c r="HR20" s="312"/>
      <c r="HS20" s="312"/>
      <c r="HT20" s="312"/>
      <c r="HU20" s="312"/>
      <c r="HV20" s="312"/>
      <c r="HW20" s="312"/>
      <c r="HX20" s="312"/>
      <c r="HY20" s="312"/>
      <c r="HZ20" s="312"/>
      <c r="IA20" s="312"/>
      <c r="IB20" s="312"/>
      <c r="IC20" s="312"/>
      <c r="ID20" s="312"/>
      <c r="IE20" s="312"/>
      <c r="IF20" s="312"/>
      <c r="IG20" s="312"/>
    </row>
    <row r="21" spans="1:241" ht="17.25" customHeight="1">
      <c r="A21" s="324" t="s">
        <v>21</v>
      </c>
      <c r="B21" s="325">
        <v>12</v>
      </c>
      <c r="C21" s="316"/>
      <c r="D21" s="316"/>
      <c r="E21" s="316"/>
      <c r="F21" s="316"/>
      <c r="G21" s="316"/>
      <c r="H21" s="316"/>
      <c r="I21" s="316"/>
      <c r="J21" s="316"/>
      <c r="K21" s="316"/>
      <c r="L21" s="316"/>
      <c r="M21" s="316"/>
      <c r="N21" s="316"/>
      <c r="O21" s="316"/>
      <c r="P21" s="316"/>
      <c r="Q21" s="316"/>
      <c r="R21" s="316"/>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312"/>
      <c r="CJ21" s="312"/>
      <c r="CK21" s="312"/>
      <c r="CL21" s="312"/>
      <c r="CM21" s="312"/>
      <c r="CN21" s="312"/>
      <c r="CO21" s="312"/>
      <c r="CP21" s="312"/>
      <c r="CQ21" s="312"/>
      <c r="CR21" s="312"/>
      <c r="CS21" s="312"/>
      <c r="CT21" s="312"/>
      <c r="CU21" s="312"/>
      <c r="CV21" s="312"/>
      <c r="CW21" s="312"/>
      <c r="CX21" s="312"/>
      <c r="CY21" s="312"/>
      <c r="CZ21" s="312"/>
      <c r="DA21" s="312"/>
      <c r="DB21" s="312"/>
      <c r="DC21" s="312"/>
      <c r="DD21" s="312"/>
      <c r="DE21" s="312"/>
      <c r="DF21" s="312"/>
      <c r="DG21" s="312"/>
      <c r="DH21" s="312"/>
      <c r="DI21" s="312"/>
      <c r="DJ21" s="312"/>
      <c r="DK21" s="312"/>
      <c r="DL21" s="312"/>
      <c r="DM21" s="312"/>
      <c r="DN21" s="312"/>
      <c r="DO21" s="312"/>
      <c r="DP21" s="312"/>
      <c r="DQ21" s="312"/>
      <c r="DR21" s="312"/>
      <c r="DS21" s="312"/>
      <c r="DT21" s="312"/>
      <c r="DU21" s="312"/>
      <c r="DV21" s="312"/>
      <c r="DW21" s="312"/>
      <c r="DX21" s="312"/>
      <c r="DY21" s="312"/>
      <c r="DZ21" s="312"/>
      <c r="EA21" s="312"/>
      <c r="EB21" s="312"/>
      <c r="EC21" s="312"/>
      <c r="ED21" s="312"/>
      <c r="EE21" s="312"/>
      <c r="EF21" s="312"/>
      <c r="EG21" s="312"/>
      <c r="EH21" s="312"/>
      <c r="EI21" s="312"/>
      <c r="EJ21" s="312"/>
      <c r="EK21" s="312"/>
      <c r="EL21" s="312"/>
      <c r="EM21" s="312"/>
      <c r="EN21" s="312"/>
      <c r="EO21" s="312"/>
      <c r="EP21" s="312"/>
      <c r="EQ21" s="312"/>
      <c r="ER21" s="312"/>
      <c r="ES21" s="312"/>
      <c r="ET21" s="312"/>
      <c r="EU21" s="312"/>
      <c r="EV21" s="312"/>
      <c r="EW21" s="312"/>
      <c r="EX21" s="312"/>
      <c r="EY21" s="312"/>
      <c r="EZ21" s="312"/>
      <c r="FA21" s="312"/>
      <c r="FB21" s="312"/>
      <c r="FC21" s="312"/>
      <c r="FD21" s="312"/>
      <c r="FE21" s="312"/>
      <c r="FF21" s="312"/>
      <c r="FG21" s="312"/>
      <c r="FH21" s="312"/>
      <c r="FI21" s="312"/>
      <c r="FJ21" s="312"/>
      <c r="FK21" s="312"/>
      <c r="FL21" s="312"/>
      <c r="FM21" s="312"/>
      <c r="FN21" s="312"/>
      <c r="FO21" s="312"/>
      <c r="FP21" s="312"/>
      <c r="FQ21" s="312"/>
      <c r="FR21" s="312"/>
      <c r="FS21" s="312"/>
      <c r="FT21" s="312"/>
      <c r="FU21" s="312"/>
      <c r="FV21" s="312"/>
      <c r="FW21" s="312"/>
      <c r="FX21" s="312"/>
      <c r="FY21" s="312"/>
      <c r="FZ21" s="312"/>
      <c r="GA21" s="312"/>
      <c r="GB21" s="312"/>
      <c r="GC21" s="312"/>
      <c r="GD21" s="312"/>
      <c r="GE21" s="312"/>
      <c r="GF21" s="312"/>
      <c r="GG21" s="312"/>
      <c r="GH21" s="312"/>
      <c r="GI21" s="312"/>
      <c r="GJ21" s="312"/>
      <c r="GK21" s="312"/>
      <c r="GL21" s="312"/>
      <c r="GM21" s="312"/>
      <c r="GN21" s="312"/>
      <c r="GO21" s="312"/>
      <c r="GP21" s="312"/>
      <c r="GQ21" s="312"/>
      <c r="GR21" s="312"/>
      <c r="GS21" s="312"/>
      <c r="GT21" s="312"/>
      <c r="GU21" s="312"/>
      <c r="GV21" s="312"/>
      <c r="GW21" s="312"/>
      <c r="GX21" s="312"/>
      <c r="GY21" s="312"/>
      <c r="GZ21" s="312"/>
      <c r="HA21" s="312"/>
      <c r="HB21" s="312"/>
      <c r="HC21" s="312"/>
      <c r="HD21" s="312"/>
      <c r="HE21" s="312"/>
      <c r="HF21" s="312"/>
      <c r="HG21" s="312"/>
      <c r="HH21" s="312"/>
      <c r="HI21" s="312"/>
      <c r="HJ21" s="312"/>
      <c r="HK21" s="312"/>
      <c r="HL21" s="312"/>
      <c r="HM21" s="312"/>
      <c r="HN21" s="312"/>
      <c r="HO21" s="312"/>
      <c r="HP21" s="312"/>
      <c r="HQ21" s="312"/>
      <c r="HR21" s="312"/>
      <c r="HS21" s="312"/>
      <c r="HT21" s="312"/>
      <c r="HU21" s="312"/>
      <c r="HV21" s="312"/>
      <c r="HW21" s="312"/>
      <c r="HX21" s="312"/>
      <c r="HY21" s="312"/>
      <c r="HZ21" s="312"/>
      <c r="IA21" s="312"/>
      <c r="IB21" s="312"/>
      <c r="IC21" s="312"/>
      <c r="ID21" s="312"/>
      <c r="IE21" s="312"/>
      <c r="IF21" s="312"/>
      <c r="IG21" s="312"/>
    </row>
    <row r="22" spans="1:18" s="306" customFormat="1" ht="17.25" customHeight="1">
      <c r="A22" s="322" t="s">
        <v>22</v>
      </c>
      <c r="B22" s="320">
        <f>SUM(B23:B27)</f>
        <v>2757</v>
      </c>
      <c r="C22" s="323"/>
      <c r="D22" s="323"/>
      <c r="E22" s="323"/>
      <c r="F22" s="323"/>
      <c r="G22" s="323"/>
      <c r="H22" s="323"/>
      <c r="I22" s="323"/>
      <c r="J22" s="323"/>
      <c r="K22" s="323"/>
      <c r="L22" s="323"/>
      <c r="M22" s="323"/>
      <c r="N22" s="323"/>
      <c r="O22" s="323"/>
      <c r="P22" s="323"/>
      <c r="Q22" s="323"/>
      <c r="R22" s="323"/>
    </row>
    <row r="23" spans="1:241" ht="17.25" customHeight="1">
      <c r="A23" s="324" t="s">
        <v>23</v>
      </c>
      <c r="B23" s="325">
        <v>487</v>
      </c>
      <c r="C23" s="316"/>
      <c r="D23" s="316"/>
      <c r="E23" s="316"/>
      <c r="F23" s="316"/>
      <c r="G23" s="316"/>
      <c r="H23" s="316"/>
      <c r="I23" s="316"/>
      <c r="J23" s="316"/>
      <c r="K23" s="316"/>
      <c r="L23" s="316"/>
      <c r="M23" s="316"/>
      <c r="N23" s="316"/>
      <c r="O23" s="316"/>
      <c r="P23" s="316"/>
      <c r="Q23" s="316"/>
      <c r="R23" s="316"/>
      <c r="S23" s="312"/>
      <c r="T23" s="312"/>
      <c r="U23" s="312"/>
      <c r="V23" s="312"/>
      <c r="W23" s="312"/>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c r="BS23" s="312"/>
      <c r="BT23" s="312"/>
      <c r="BU23" s="312"/>
      <c r="BV23" s="312"/>
      <c r="BW23" s="312"/>
      <c r="BX23" s="312"/>
      <c r="BY23" s="312"/>
      <c r="BZ23" s="312"/>
      <c r="CA23" s="312"/>
      <c r="CB23" s="312"/>
      <c r="CC23" s="312"/>
      <c r="CD23" s="312"/>
      <c r="CE23" s="312"/>
      <c r="CF23" s="312"/>
      <c r="CG23" s="312"/>
      <c r="CH23" s="312"/>
      <c r="CI23" s="312"/>
      <c r="CJ23" s="312"/>
      <c r="CK23" s="312"/>
      <c r="CL23" s="312"/>
      <c r="CM23" s="312"/>
      <c r="CN23" s="312"/>
      <c r="CO23" s="312"/>
      <c r="CP23" s="312"/>
      <c r="CQ23" s="312"/>
      <c r="CR23" s="312"/>
      <c r="CS23" s="312"/>
      <c r="CT23" s="312"/>
      <c r="CU23" s="312"/>
      <c r="CV23" s="312"/>
      <c r="CW23" s="312"/>
      <c r="CX23" s="312"/>
      <c r="CY23" s="312"/>
      <c r="CZ23" s="312"/>
      <c r="DA23" s="312"/>
      <c r="DB23" s="312"/>
      <c r="DC23" s="312"/>
      <c r="DD23" s="312"/>
      <c r="DE23" s="312"/>
      <c r="DF23" s="312"/>
      <c r="DG23" s="312"/>
      <c r="DH23" s="312"/>
      <c r="DI23" s="312"/>
      <c r="DJ23" s="312"/>
      <c r="DK23" s="312"/>
      <c r="DL23" s="312"/>
      <c r="DM23" s="312"/>
      <c r="DN23" s="312"/>
      <c r="DO23" s="312"/>
      <c r="DP23" s="312"/>
      <c r="DQ23" s="312"/>
      <c r="DR23" s="312"/>
      <c r="DS23" s="312"/>
      <c r="DT23" s="312"/>
      <c r="DU23" s="312"/>
      <c r="DV23" s="312"/>
      <c r="DW23" s="312"/>
      <c r="DX23" s="312"/>
      <c r="DY23" s="312"/>
      <c r="DZ23" s="312"/>
      <c r="EA23" s="312"/>
      <c r="EB23" s="312"/>
      <c r="EC23" s="312"/>
      <c r="ED23" s="312"/>
      <c r="EE23" s="312"/>
      <c r="EF23" s="312"/>
      <c r="EG23" s="312"/>
      <c r="EH23" s="312"/>
      <c r="EI23" s="312"/>
      <c r="EJ23" s="312"/>
      <c r="EK23" s="312"/>
      <c r="EL23" s="312"/>
      <c r="EM23" s="312"/>
      <c r="EN23" s="312"/>
      <c r="EO23" s="312"/>
      <c r="EP23" s="312"/>
      <c r="EQ23" s="312"/>
      <c r="ER23" s="312"/>
      <c r="ES23" s="312"/>
      <c r="ET23" s="312"/>
      <c r="EU23" s="312"/>
      <c r="EV23" s="312"/>
      <c r="EW23" s="312"/>
      <c r="EX23" s="312"/>
      <c r="EY23" s="312"/>
      <c r="EZ23" s="312"/>
      <c r="FA23" s="312"/>
      <c r="FB23" s="312"/>
      <c r="FC23" s="312"/>
      <c r="FD23" s="312"/>
      <c r="FE23" s="312"/>
      <c r="FF23" s="312"/>
      <c r="FG23" s="312"/>
      <c r="FH23" s="312"/>
      <c r="FI23" s="312"/>
      <c r="FJ23" s="312"/>
      <c r="FK23" s="312"/>
      <c r="FL23" s="312"/>
      <c r="FM23" s="312"/>
      <c r="FN23" s="312"/>
      <c r="FO23" s="312"/>
      <c r="FP23" s="312"/>
      <c r="FQ23" s="312"/>
      <c r="FR23" s="312"/>
      <c r="FS23" s="312"/>
      <c r="FT23" s="312"/>
      <c r="FU23" s="312"/>
      <c r="FV23" s="312"/>
      <c r="FW23" s="312"/>
      <c r="FX23" s="312"/>
      <c r="FY23" s="312"/>
      <c r="FZ23" s="312"/>
      <c r="GA23" s="312"/>
      <c r="GB23" s="312"/>
      <c r="GC23" s="312"/>
      <c r="GD23" s="312"/>
      <c r="GE23" s="312"/>
      <c r="GF23" s="312"/>
      <c r="GG23" s="312"/>
      <c r="GH23" s="312"/>
      <c r="GI23" s="312"/>
      <c r="GJ23" s="312"/>
      <c r="GK23" s="312"/>
      <c r="GL23" s="312"/>
      <c r="GM23" s="312"/>
      <c r="GN23" s="312"/>
      <c r="GO23" s="312"/>
      <c r="GP23" s="312"/>
      <c r="GQ23" s="312"/>
      <c r="GR23" s="312"/>
      <c r="GS23" s="312"/>
      <c r="GT23" s="312"/>
      <c r="GU23" s="312"/>
      <c r="GV23" s="312"/>
      <c r="GW23" s="312"/>
      <c r="GX23" s="312"/>
      <c r="GY23" s="312"/>
      <c r="GZ23" s="312"/>
      <c r="HA23" s="312"/>
      <c r="HB23" s="312"/>
      <c r="HC23" s="312"/>
      <c r="HD23" s="312"/>
      <c r="HE23" s="312"/>
      <c r="HF23" s="312"/>
      <c r="HG23" s="312"/>
      <c r="HH23" s="312"/>
      <c r="HI23" s="312"/>
      <c r="HJ23" s="312"/>
      <c r="HK23" s="312"/>
      <c r="HL23" s="312"/>
      <c r="HM23" s="312"/>
      <c r="HN23" s="312"/>
      <c r="HO23" s="312"/>
      <c r="HP23" s="312"/>
      <c r="HQ23" s="312"/>
      <c r="HR23" s="312"/>
      <c r="HS23" s="312"/>
      <c r="HT23" s="312"/>
      <c r="HU23" s="312"/>
      <c r="HV23" s="312"/>
      <c r="HW23" s="312"/>
      <c r="HX23" s="312"/>
      <c r="HY23" s="312"/>
      <c r="HZ23" s="312"/>
      <c r="IA23" s="312"/>
      <c r="IB23" s="312"/>
      <c r="IC23" s="312"/>
      <c r="ID23" s="312"/>
      <c r="IE23" s="312"/>
      <c r="IF23" s="312"/>
      <c r="IG23" s="312"/>
    </row>
    <row r="24" spans="1:241" ht="17.25" customHeight="1">
      <c r="A24" s="324" t="s">
        <v>24</v>
      </c>
      <c r="B24" s="325">
        <v>210</v>
      </c>
      <c r="C24" s="316"/>
      <c r="D24" s="316"/>
      <c r="E24" s="316"/>
      <c r="F24" s="316"/>
      <c r="G24" s="316"/>
      <c r="H24" s="316"/>
      <c r="I24" s="316"/>
      <c r="J24" s="316"/>
      <c r="K24" s="316"/>
      <c r="L24" s="316"/>
      <c r="M24" s="316"/>
      <c r="N24" s="316"/>
      <c r="O24" s="316"/>
      <c r="P24" s="316"/>
      <c r="Q24" s="316"/>
      <c r="R24" s="316"/>
      <c r="S24" s="312"/>
      <c r="T24" s="312"/>
      <c r="U24" s="312"/>
      <c r="V24" s="312"/>
      <c r="W24" s="312"/>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312"/>
      <c r="CJ24" s="312"/>
      <c r="CK24" s="312"/>
      <c r="CL24" s="312"/>
      <c r="CM24" s="312"/>
      <c r="CN24" s="312"/>
      <c r="CO24" s="312"/>
      <c r="CP24" s="312"/>
      <c r="CQ24" s="312"/>
      <c r="CR24" s="312"/>
      <c r="CS24" s="312"/>
      <c r="CT24" s="312"/>
      <c r="CU24" s="312"/>
      <c r="CV24" s="312"/>
      <c r="CW24" s="312"/>
      <c r="CX24" s="312"/>
      <c r="CY24" s="312"/>
      <c r="CZ24" s="312"/>
      <c r="DA24" s="312"/>
      <c r="DB24" s="312"/>
      <c r="DC24" s="312"/>
      <c r="DD24" s="312"/>
      <c r="DE24" s="312"/>
      <c r="DF24" s="312"/>
      <c r="DG24" s="312"/>
      <c r="DH24" s="312"/>
      <c r="DI24" s="312"/>
      <c r="DJ24" s="312"/>
      <c r="DK24" s="312"/>
      <c r="DL24" s="312"/>
      <c r="DM24" s="312"/>
      <c r="DN24" s="312"/>
      <c r="DO24" s="312"/>
      <c r="DP24" s="312"/>
      <c r="DQ24" s="312"/>
      <c r="DR24" s="312"/>
      <c r="DS24" s="312"/>
      <c r="DT24" s="312"/>
      <c r="DU24" s="312"/>
      <c r="DV24" s="312"/>
      <c r="DW24" s="312"/>
      <c r="DX24" s="312"/>
      <c r="DY24" s="312"/>
      <c r="DZ24" s="312"/>
      <c r="EA24" s="312"/>
      <c r="EB24" s="312"/>
      <c r="EC24" s="312"/>
      <c r="ED24" s="312"/>
      <c r="EE24" s="312"/>
      <c r="EF24" s="312"/>
      <c r="EG24" s="312"/>
      <c r="EH24" s="312"/>
      <c r="EI24" s="312"/>
      <c r="EJ24" s="312"/>
      <c r="EK24" s="312"/>
      <c r="EL24" s="312"/>
      <c r="EM24" s="312"/>
      <c r="EN24" s="312"/>
      <c r="EO24" s="312"/>
      <c r="EP24" s="312"/>
      <c r="EQ24" s="312"/>
      <c r="ER24" s="312"/>
      <c r="ES24" s="312"/>
      <c r="ET24" s="312"/>
      <c r="EU24" s="312"/>
      <c r="EV24" s="312"/>
      <c r="EW24" s="312"/>
      <c r="EX24" s="312"/>
      <c r="EY24" s="312"/>
      <c r="EZ24" s="312"/>
      <c r="FA24" s="312"/>
      <c r="FB24" s="312"/>
      <c r="FC24" s="312"/>
      <c r="FD24" s="312"/>
      <c r="FE24" s="312"/>
      <c r="FF24" s="312"/>
      <c r="FG24" s="312"/>
      <c r="FH24" s="312"/>
      <c r="FI24" s="312"/>
      <c r="FJ24" s="312"/>
      <c r="FK24" s="312"/>
      <c r="FL24" s="312"/>
      <c r="FM24" s="312"/>
      <c r="FN24" s="312"/>
      <c r="FO24" s="312"/>
      <c r="FP24" s="312"/>
      <c r="FQ24" s="312"/>
      <c r="FR24" s="312"/>
      <c r="FS24" s="312"/>
      <c r="FT24" s="312"/>
      <c r="FU24" s="312"/>
      <c r="FV24" s="312"/>
      <c r="FW24" s="312"/>
      <c r="FX24" s="312"/>
      <c r="FY24" s="312"/>
      <c r="FZ24" s="312"/>
      <c r="GA24" s="312"/>
      <c r="GB24" s="312"/>
      <c r="GC24" s="312"/>
      <c r="GD24" s="312"/>
      <c r="GE24" s="312"/>
      <c r="GF24" s="312"/>
      <c r="GG24" s="312"/>
      <c r="GH24" s="312"/>
      <c r="GI24" s="312"/>
      <c r="GJ24" s="312"/>
      <c r="GK24" s="312"/>
      <c r="GL24" s="312"/>
      <c r="GM24" s="312"/>
      <c r="GN24" s="312"/>
      <c r="GO24" s="312"/>
      <c r="GP24" s="312"/>
      <c r="GQ24" s="312"/>
      <c r="GR24" s="312"/>
      <c r="GS24" s="312"/>
      <c r="GT24" s="312"/>
      <c r="GU24" s="312"/>
      <c r="GV24" s="312"/>
      <c r="GW24" s="312"/>
      <c r="GX24" s="312"/>
      <c r="GY24" s="312"/>
      <c r="GZ24" s="312"/>
      <c r="HA24" s="312"/>
      <c r="HB24" s="312"/>
      <c r="HC24" s="312"/>
      <c r="HD24" s="312"/>
      <c r="HE24" s="312"/>
      <c r="HF24" s="312"/>
      <c r="HG24" s="312"/>
      <c r="HH24" s="312"/>
      <c r="HI24" s="312"/>
      <c r="HJ24" s="312"/>
      <c r="HK24" s="312"/>
      <c r="HL24" s="312"/>
      <c r="HM24" s="312"/>
      <c r="HN24" s="312"/>
      <c r="HO24" s="312"/>
      <c r="HP24" s="312"/>
      <c r="HQ24" s="312"/>
      <c r="HR24" s="312"/>
      <c r="HS24" s="312"/>
      <c r="HT24" s="312"/>
      <c r="HU24" s="312"/>
      <c r="HV24" s="312"/>
      <c r="HW24" s="312"/>
      <c r="HX24" s="312"/>
      <c r="HY24" s="312"/>
      <c r="HZ24" s="312"/>
      <c r="IA24" s="312"/>
      <c r="IB24" s="312"/>
      <c r="IC24" s="312"/>
      <c r="ID24" s="312"/>
      <c r="IE24" s="312"/>
      <c r="IF24" s="312"/>
      <c r="IG24" s="312"/>
    </row>
    <row r="25" spans="1:241" ht="17.25" customHeight="1">
      <c r="A25" s="324" t="s">
        <v>25</v>
      </c>
      <c r="B25" s="325">
        <v>600</v>
      </c>
      <c r="C25" s="316"/>
      <c r="D25" s="316"/>
      <c r="E25" s="316"/>
      <c r="F25" s="316"/>
      <c r="G25" s="316"/>
      <c r="H25" s="316"/>
      <c r="I25" s="316"/>
      <c r="J25" s="316"/>
      <c r="K25" s="316"/>
      <c r="L25" s="316"/>
      <c r="M25" s="316"/>
      <c r="N25" s="316"/>
      <c r="O25" s="316"/>
      <c r="P25" s="316"/>
      <c r="Q25" s="316"/>
      <c r="R25" s="316"/>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2"/>
      <c r="CR25" s="312"/>
      <c r="CS25" s="312"/>
      <c r="CT25" s="312"/>
      <c r="CU25" s="312"/>
      <c r="CV25" s="312"/>
      <c r="CW25" s="312"/>
      <c r="CX25" s="312"/>
      <c r="CY25" s="312"/>
      <c r="CZ25" s="312"/>
      <c r="DA25" s="312"/>
      <c r="DB25" s="312"/>
      <c r="DC25" s="312"/>
      <c r="DD25" s="312"/>
      <c r="DE25" s="312"/>
      <c r="DF25" s="312"/>
      <c r="DG25" s="312"/>
      <c r="DH25" s="312"/>
      <c r="DI25" s="312"/>
      <c r="DJ25" s="312"/>
      <c r="DK25" s="312"/>
      <c r="DL25" s="312"/>
      <c r="DM25" s="312"/>
      <c r="DN25" s="312"/>
      <c r="DO25" s="312"/>
      <c r="DP25" s="312"/>
      <c r="DQ25" s="312"/>
      <c r="DR25" s="312"/>
      <c r="DS25" s="312"/>
      <c r="DT25" s="312"/>
      <c r="DU25" s="312"/>
      <c r="DV25" s="312"/>
      <c r="DW25" s="312"/>
      <c r="DX25" s="312"/>
      <c r="DY25" s="312"/>
      <c r="DZ25" s="312"/>
      <c r="EA25" s="312"/>
      <c r="EB25" s="312"/>
      <c r="EC25" s="312"/>
      <c r="ED25" s="312"/>
      <c r="EE25" s="312"/>
      <c r="EF25" s="312"/>
      <c r="EG25" s="312"/>
      <c r="EH25" s="312"/>
      <c r="EI25" s="312"/>
      <c r="EJ25" s="312"/>
      <c r="EK25" s="312"/>
      <c r="EL25" s="312"/>
      <c r="EM25" s="312"/>
      <c r="EN25" s="312"/>
      <c r="EO25" s="312"/>
      <c r="EP25" s="312"/>
      <c r="EQ25" s="312"/>
      <c r="ER25" s="312"/>
      <c r="ES25" s="312"/>
      <c r="ET25" s="312"/>
      <c r="EU25" s="312"/>
      <c r="EV25" s="312"/>
      <c r="EW25" s="312"/>
      <c r="EX25" s="312"/>
      <c r="EY25" s="312"/>
      <c r="EZ25" s="312"/>
      <c r="FA25" s="312"/>
      <c r="FB25" s="312"/>
      <c r="FC25" s="312"/>
      <c r="FD25" s="312"/>
      <c r="FE25" s="312"/>
      <c r="FF25" s="312"/>
      <c r="FG25" s="312"/>
      <c r="FH25" s="312"/>
      <c r="FI25" s="312"/>
      <c r="FJ25" s="312"/>
      <c r="FK25" s="312"/>
      <c r="FL25" s="312"/>
      <c r="FM25" s="312"/>
      <c r="FN25" s="312"/>
      <c r="FO25" s="312"/>
      <c r="FP25" s="312"/>
      <c r="FQ25" s="312"/>
      <c r="FR25" s="312"/>
      <c r="FS25" s="312"/>
      <c r="FT25" s="312"/>
      <c r="FU25" s="312"/>
      <c r="FV25" s="312"/>
      <c r="FW25" s="312"/>
      <c r="FX25" s="312"/>
      <c r="FY25" s="312"/>
      <c r="FZ25" s="312"/>
      <c r="GA25" s="312"/>
      <c r="GB25" s="312"/>
      <c r="GC25" s="312"/>
      <c r="GD25" s="312"/>
      <c r="GE25" s="312"/>
      <c r="GF25" s="312"/>
      <c r="GG25" s="312"/>
      <c r="GH25" s="312"/>
      <c r="GI25" s="312"/>
      <c r="GJ25" s="312"/>
      <c r="GK25" s="312"/>
      <c r="GL25" s="312"/>
      <c r="GM25" s="312"/>
      <c r="GN25" s="312"/>
      <c r="GO25" s="312"/>
      <c r="GP25" s="312"/>
      <c r="GQ25" s="312"/>
      <c r="GR25" s="312"/>
      <c r="GS25" s="312"/>
      <c r="GT25" s="312"/>
      <c r="GU25" s="312"/>
      <c r="GV25" s="312"/>
      <c r="GW25" s="312"/>
      <c r="GX25" s="312"/>
      <c r="GY25" s="312"/>
      <c r="GZ25" s="312"/>
      <c r="HA25" s="312"/>
      <c r="HB25" s="312"/>
      <c r="HC25" s="312"/>
      <c r="HD25" s="312"/>
      <c r="HE25" s="312"/>
      <c r="HF25" s="312"/>
      <c r="HG25" s="312"/>
      <c r="HH25" s="312"/>
      <c r="HI25" s="312"/>
      <c r="HJ25" s="312"/>
      <c r="HK25" s="312"/>
      <c r="HL25" s="312"/>
      <c r="HM25" s="312"/>
      <c r="HN25" s="312"/>
      <c r="HO25" s="312"/>
      <c r="HP25" s="312"/>
      <c r="HQ25" s="312"/>
      <c r="HR25" s="312"/>
      <c r="HS25" s="312"/>
      <c r="HT25" s="312"/>
      <c r="HU25" s="312"/>
      <c r="HV25" s="312"/>
      <c r="HW25" s="312"/>
      <c r="HX25" s="312"/>
      <c r="HY25" s="312"/>
      <c r="HZ25" s="312"/>
      <c r="IA25" s="312"/>
      <c r="IB25" s="312"/>
      <c r="IC25" s="312"/>
      <c r="ID25" s="312"/>
      <c r="IE25" s="312"/>
      <c r="IF25" s="312"/>
      <c r="IG25" s="312"/>
    </row>
    <row r="26" spans="1:241" ht="17.25" customHeight="1">
      <c r="A26" s="324" t="s">
        <v>26</v>
      </c>
      <c r="B26" s="325">
        <v>1160</v>
      </c>
      <c r="C26" s="316"/>
      <c r="D26" s="316"/>
      <c r="E26" s="316"/>
      <c r="F26" s="316"/>
      <c r="G26" s="316"/>
      <c r="H26" s="316"/>
      <c r="I26" s="316"/>
      <c r="J26" s="316"/>
      <c r="K26" s="316"/>
      <c r="L26" s="316"/>
      <c r="M26" s="316"/>
      <c r="N26" s="316"/>
      <c r="O26" s="316"/>
      <c r="P26" s="316"/>
      <c r="Q26" s="316"/>
      <c r="R26" s="316"/>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c r="BS26" s="312"/>
      <c r="BT26" s="312"/>
      <c r="BU26" s="312"/>
      <c r="BV26" s="312"/>
      <c r="BW26" s="312"/>
      <c r="BX26" s="312"/>
      <c r="BY26" s="312"/>
      <c r="BZ26" s="312"/>
      <c r="CA26" s="312"/>
      <c r="CB26" s="312"/>
      <c r="CC26" s="312"/>
      <c r="CD26" s="312"/>
      <c r="CE26" s="312"/>
      <c r="CF26" s="312"/>
      <c r="CG26" s="312"/>
      <c r="CH26" s="312"/>
      <c r="CI26" s="312"/>
      <c r="CJ26" s="312"/>
      <c r="CK26" s="312"/>
      <c r="CL26" s="312"/>
      <c r="CM26" s="312"/>
      <c r="CN26" s="312"/>
      <c r="CO26" s="312"/>
      <c r="CP26" s="312"/>
      <c r="CQ26" s="312"/>
      <c r="CR26" s="312"/>
      <c r="CS26" s="312"/>
      <c r="CT26" s="312"/>
      <c r="CU26" s="312"/>
      <c r="CV26" s="312"/>
      <c r="CW26" s="312"/>
      <c r="CX26" s="312"/>
      <c r="CY26" s="312"/>
      <c r="CZ26" s="312"/>
      <c r="DA26" s="312"/>
      <c r="DB26" s="312"/>
      <c r="DC26" s="312"/>
      <c r="DD26" s="312"/>
      <c r="DE26" s="312"/>
      <c r="DF26" s="312"/>
      <c r="DG26" s="312"/>
      <c r="DH26" s="312"/>
      <c r="DI26" s="312"/>
      <c r="DJ26" s="312"/>
      <c r="DK26" s="312"/>
      <c r="DL26" s="312"/>
      <c r="DM26" s="312"/>
      <c r="DN26" s="312"/>
      <c r="DO26" s="312"/>
      <c r="DP26" s="312"/>
      <c r="DQ26" s="312"/>
      <c r="DR26" s="312"/>
      <c r="DS26" s="312"/>
      <c r="DT26" s="312"/>
      <c r="DU26" s="312"/>
      <c r="DV26" s="312"/>
      <c r="DW26" s="312"/>
      <c r="DX26" s="312"/>
      <c r="DY26" s="312"/>
      <c r="DZ26" s="312"/>
      <c r="EA26" s="312"/>
      <c r="EB26" s="312"/>
      <c r="EC26" s="312"/>
      <c r="ED26" s="312"/>
      <c r="EE26" s="312"/>
      <c r="EF26" s="312"/>
      <c r="EG26" s="312"/>
      <c r="EH26" s="312"/>
      <c r="EI26" s="312"/>
      <c r="EJ26" s="312"/>
      <c r="EK26" s="312"/>
      <c r="EL26" s="312"/>
      <c r="EM26" s="312"/>
      <c r="EN26" s="312"/>
      <c r="EO26" s="312"/>
      <c r="EP26" s="312"/>
      <c r="EQ26" s="312"/>
      <c r="ER26" s="312"/>
      <c r="ES26" s="312"/>
      <c r="ET26" s="312"/>
      <c r="EU26" s="312"/>
      <c r="EV26" s="312"/>
      <c r="EW26" s="312"/>
      <c r="EX26" s="312"/>
      <c r="EY26" s="312"/>
      <c r="EZ26" s="312"/>
      <c r="FA26" s="312"/>
      <c r="FB26" s="312"/>
      <c r="FC26" s="312"/>
      <c r="FD26" s="312"/>
      <c r="FE26" s="312"/>
      <c r="FF26" s="312"/>
      <c r="FG26" s="312"/>
      <c r="FH26" s="312"/>
      <c r="FI26" s="312"/>
      <c r="FJ26" s="312"/>
      <c r="FK26" s="312"/>
      <c r="FL26" s="312"/>
      <c r="FM26" s="312"/>
      <c r="FN26" s="312"/>
      <c r="FO26" s="312"/>
      <c r="FP26" s="312"/>
      <c r="FQ26" s="312"/>
      <c r="FR26" s="312"/>
      <c r="FS26" s="312"/>
      <c r="FT26" s="312"/>
      <c r="FU26" s="312"/>
      <c r="FV26" s="312"/>
      <c r="FW26" s="312"/>
      <c r="FX26" s="312"/>
      <c r="FY26" s="312"/>
      <c r="FZ26" s="312"/>
      <c r="GA26" s="312"/>
      <c r="GB26" s="312"/>
      <c r="GC26" s="312"/>
      <c r="GD26" s="312"/>
      <c r="GE26" s="312"/>
      <c r="GF26" s="312"/>
      <c r="GG26" s="312"/>
      <c r="GH26" s="312"/>
      <c r="GI26" s="312"/>
      <c r="GJ26" s="312"/>
      <c r="GK26" s="312"/>
      <c r="GL26" s="312"/>
      <c r="GM26" s="312"/>
      <c r="GN26" s="312"/>
      <c r="GO26" s="312"/>
      <c r="GP26" s="312"/>
      <c r="GQ26" s="312"/>
      <c r="GR26" s="312"/>
      <c r="GS26" s="312"/>
      <c r="GT26" s="312"/>
      <c r="GU26" s="312"/>
      <c r="GV26" s="312"/>
      <c r="GW26" s="312"/>
      <c r="GX26" s="312"/>
      <c r="GY26" s="312"/>
      <c r="GZ26" s="312"/>
      <c r="HA26" s="312"/>
      <c r="HB26" s="312"/>
      <c r="HC26" s="312"/>
      <c r="HD26" s="312"/>
      <c r="HE26" s="312"/>
      <c r="HF26" s="312"/>
      <c r="HG26" s="312"/>
      <c r="HH26" s="312"/>
      <c r="HI26" s="312"/>
      <c r="HJ26" s="312"/>
      <c r="HK26" s="312"/>
      <c r="HL26" s="312"/>
      <c r="HM26" s="312"/>
      <c r="HN26" s="312"/>
      <c r="HO26" s="312"/>
      <c r="HP26" s="312"/>
      <c r="HQ26" s="312"/>
      <c r="HR26" s="312"/>
      <c r="HS26" s="312"/>
      <c r="HT26" s="312"/>
      <c r="HU26" s="312"/>
      <c r="HV26" s="312"/>
      <c r="HW26" s="312"/>
      <c r="HX26" s="312"/>
      <c r="HY26" s="312"/>
      <c r="HZ26" s="312"/>
      <c r="IA26" s="312"/>
      <c r="IB26" s="312"/>
      <c r="IC26" s="312"/>
      <c r="ID26" s="312"/>
      <c r="IE26" s="312"/>
      <c r="IF26" s="312"/>
      <c r="IG26" s="312"/>
    </row>
    <row r="27" spans="1:241" ht="17.25" customHeight="1">
      <c r="A27" s="324" t="s">
        <v>27</v>
      </c>
      <c r="B27" s="325">
        <v>300</v>
      </c>
      <c r="C27" s="316"/>
      <c r="D27" s="316"/>
      <c r="E27" s="316"/>
      <c r="F27" s="316"/>
      <c r="G27" s="316"/>
      <c r="H27" s="316"/>
      <c r="I27" s="316"/>
      <c r="J27" s="316"/>
      <c r="K27" s="316"/>
      <c r="L27" s="316"/>
      <c r="M27" s="316"/>
      <c r="N27" s="316"/>
      <c r="O27" s="316"/>
      <c r="P27" s="316"/>
      <c r="Q27" s="316"/>
      <c r="R27" s="316"/>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c r="BS27" s="312"/>
      <c r="BT27" s="312"/>
      <c r="BU27" s="312"/>
      <c r="BV27" s="312"/>
      <c r="BW27" s="312"/>
      <c r="BX27" s="312"/>
      <c r="BY27" s="312"/>
      <c r="BZ27" s="312"/>
      <c r="CA27" s="312"/>
      <c r="CB27" s="312"/>
      <c r="CC27" s="312"/>
      <c r="CD27" s="312"/>
      <c r="CE27" s="312"/>
      <c r="CF27" s="312"/>
      <c r="CG27" s="312"/>
      <c r="CH27" s="312"/>
      <c r="CI27" s="312"/>
      <c r="CJ27" s="312"/>
      <c r="CK27" s="312"/>
      <c r="CL27" s="312"/>
      <c r="CM27" s="312"/>
      <c r="CN27" s="312"/>
      <c r="CO27" s="312"/>
      <c r="CP27" s="312"/>
      <c r="CQ27" s="312"/>
      <c r="CR27" s="312"/>
      <c r="CS27" s="312"/>
      <c r="CT27" s="312"/>
      <c r="CU27" s="312"/>
      <c r="CV27" s="312"/>
      <c r="CW27" s="312"/>
      <c r="CX27" s="312"/>
      <c r="CY27" s="312"/>
      <c r="CZ27" s="312"/>
      <c r="DA27" s="312"/>
      <c r="DB27" s="312"/>
      <c r="DC27" s="312"/>
      <c r="DD27" s="312"/>
      <c r="DE27" s="312"/>
      <c r="DF27" s="312"/>
      <c r="DG27" s="312"/>
      <c r="DH27" s="312"/>
      <c r="DI27" s="312"/>
      <c r="DJ27" s="312"/>
      <c r="DK27" s="312"/>
      <c r="DL27" s="312"/>
      <c r="DM27" s="312"/>
      <c r="DN27" s="312"/>
      <c r="DO27" s="312"/>
      <c r="DP27" s="312"/>
      <c r="DQ27" s="312"/>
      <c r="DR27" s="312"/>
      <c r="DS27" s="312"/>
      <c r="DT27" s="312"/>
      <c r="DU27" s="312"/>
      <c r="DV27" s="312"/>
      <c r="DW27" s="312"/>
      <c r="DX27" s="312"/>
      <c r="DY27" s="312"/>
      <c r="DZ27" s="312"/>
      <c r="EA27" s="312"/>
      <c r="EB27" s="312"/>
      <c r="EC27" s="312"/>
      <c r="ED27" s="312"/>
      <c r="EE27" s="312"/>
      <c r="EF27" s="312"/>
      <c r="EG27" s="312"/>
      <c r="EH27" s="312"/>
      <c r="EI27" s="312"/>
      <c r="EJ27" s="312"/>
      <c r="EK27" s="312"/>
      <c r="EL27" s="312"/>
      <c r="EM27" s="312"/>
      <c r="EN27" s="312"/>
      <c r="EO27" s="312"/>
      <c r="EP27" s="312"/>
      <c r="EQ27" s="312"/>
      <c r="ER27" s="312"/>
      <c r="ES27" s="312"/>
      <c r="ET27" s="312"/>
      <c r="EU27" s="312"/>
      <c r="EV27" s="312"/>
      <c r="EW27" s="312"/>
      <c r="EX27" s="312"/>
      <c r="EY27" s="312"/>
      <c r="EZ27" s="312"/>
      <c r="FA27" s="312"/>
      <c r="FB27" s="312"/>
      <c r="FC27" s="312"/>
      <c r="FD27" s="312"/>
      <c r="FE27" s="312"/>
      <c r="FF27" s="312"/>
      <c r="FG27" s="312"/>
      <c r="FH27" s="312"/>
      <c r="FI27" s="312"/>
      <c r="FJ27" s="312"/>
      <c r="FK27" s="312"/>
      <c r="FL27" s="312"/>
      <c r="FM27" s="312"/>
      <c r="FN27" s="312"/>
      <c r="FO27" s="312"/>
      <c r="FP27" s="312"/>
      <c r="FQ27" s="312"/>
      <c r="FR27" s="312"/>
      <c r="FS27" s="312"/>
      <c r="FT27" s="312"/>
      <c r="FU27" s="312"/>
      <c r="FV27" s="312"/>
      <c r="FW27" s="312"/>
      <c r="FX27" s="312"/>
      <c r="FY27" s="312"/>
      <c r="FZ27" s="312"/>
      <c r="GA27" s="312"/>
      <c r="GB27" s="312"/>
      <c r="GC27" s="312"/>
      <c r="GD27" s="312"/>
      <c r="GE27" s="312"/>
      <c r="GF27" s="312"/>
      <c r="GG27" s="312"/>
      <c r="GH27" s="312"/>
      <c r="GI27" s="312"/>
      <c r="GJ27" s="312"/>
      <c r="GK27" s="312"/>
      <c r="GL27" s="312"/>
      <c r="GM27" s="312"/>
      <c r="GN27" s="312"/>
      <c r="GO27" s="312"/>
      <c r="GP27" s="312"/>
      <c r="GQ27" s="312"/>
      <c r="GR27" s="312"/>
      <c r="GS27" s="312"/>
      <c r="GT27" s="312"/>
      <c r="GU27" s="312"/>
      <c r="GV27" s="312"/>
      <c r="GW27" s="312"/>
      <c r="GX27" s="312"/>
      <c r="GY27" s="312"/>
      <c r="GZ27" s="312"/>
      <c r="HA27" s="312"/>
      <c r="HB27" s="312"/>
      <c r="HC27" s="312"/>
      <c r="HD27" s="312"/>
      <c r="HE27" s="312"/>
      <c r="HF27" s="312"/>
      <c r="HG27" s="312"/>
      <c r="HH27" s="312"/>
      <c r="HI27" s="312"/>
      <c r="HJ27" s="312"/>
      <c r="HK27" s="312"/>
      <c r="HL27" s="312"/>
      <c r="HM27" s="312"/>
      <c r="HN27" s="312"/>
      <c r="HO27" s="312"/>
      <c r="HP27" s="312"/>
      <c r="HQ27" s="312"/>
      <c r="HR27" s="312"/>
      <c r="HS27" s="312"/>
      <c r="HT27" s="312"/>
      <c r="HU27" s="312"/>
      <c r="HV27" s="312"/>
      <c r="HW27" s="312"/>
      <c r="HX27" s="312"/>
      <c r="HY27" s="312"/>
      <c r="HZ27" s="312"/>
      <c r="IA27" s="312"/>
      <c r="IB27" s="312"/>
      <c r="IC27" s="312"/>
      <c r="ID27" s="312"/>
      <c r="IE27" s="312"/>
      <c r="IF27" s="312"/>
      <c r="IG27" s="312"/>
    </row>
    <row r="28" spans="1:241" ht="27.75" customHeight="1">
      <c r="A28" s="322" t="s">
        <v>28</v>
      </c>
      <c r="B28" s="320">
        <f>B29+B34+B59</f>
        <v>55464.04</v>
      </c>
      <c r="C28" s="316"/>
      <c r="D28" s="316"/>
      <c r="E28" s="316"/>
      <c r="F28" s="316"/>
      <c r="G28" s="316"/>
      <c r="H28" s="316"/>
      <c r="I28" s="316"/>
      <c r="J28" s="316"/>
      <c r="K28" s="316"/>
      <c r="L28" s="316"/>
      <c r="M28" s="316"/>
      <c r="N28" s="316"/>
      <c r="O28" s="316"/>
      <c r="P28" s="316"/>
      <c r="Q28" s="316"/>
      <c r="R28" s="316"/>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312"/>
      <c r="BY28" s="312"/>
      <c r="BZ28" s="312"/>
      <c r="CA28" s="312"/>
      <c r="CB28" s="312"/>
      <c r="CC28" s="312"/>
      <c r="CD28" s="312"/>
      <c r="CE28" s="312"/>
      <c r="CF28" s="312"/>
      <c r="CG28" s="312"/>
      <c r="CH28" s="312"/>
      <c r="CI28" s="312"/>
      <c r="CJ28" s="312"/>
      <c r="CK28" s="312"/>
      <c r="CL28" s="312"/>
      <c r="CM28" s="312"/>
      <c r="CN28" s="312"/>
      <c r="CO28" s="312"/>
      <c r="CP28" s="312"/>
      <c r="CQ28" s="312"/>
      <c r="CR28" s="312"/>
      <c r="CS28" s="312"/>
      <c r="CT28" s="312"/>
      <c r="CU28" s="312"/>
      <c r="CV28" s="312"/>
      <c r="CW28" s="312"/>
      <c r="CX28" s="312"/>
      <c r="CY28" s="312"/>
      <c r="CZ28" s="312"/>
      <c r="DA28" s="312"/>
      <c r="DB28" s="312"/>
      <c r="DC28" s="312"/>
      <c r="DD28" s="312"/>
      <c r="DE28" s="312"/>
      <c r="DF28" s="312"/>
      <c r="DG28" s="312"/>
      <c r="DH28" s="312"/>
      <c r="DI28" s="312"/>
      <c r="DJ28" s="312"/>
      <c r="DK28" s="312"/>
      <c r="DL28" s="312"/>
      <c r="DM28" s="312"/>
      <c r="DN28" s="312"/>
      <c r="DO28" s="312"/>
      <c r="DP28" s="312"/>
      <c r="DQ28" s="312"/>
      <c r="DR28" s="312"/>
      <c r="DS28" s="312"/>
      <c r="DT28" s="312"/>
      <c r="DU28" s="312"/>
      <c r="DV28" s="312"/>
      <c r="DW28" s="312"/>
      <c r="DX28" s="312"/>
      <c r="DY28" s="312"/>
      <c r="DZ28" s="312"/>
      <c r="EA28" s="312"/>
      <c r="EB28" s="312"/>
      <c r="EC28" s="312"/>
      <c r="ED28" s="312"/>
      <c r="EE28" s="312"/>
      <c r="EF28" s="312"/>
      <c r="EG28" s="312"/>
      <c r="EH28" s="312"/>
      <c r="EI28" s="312"/>
      <c r="EJ28" s="312"/>
      <c r="EK28" s="312"/>
      <c r="EL28" s="312"/>
      <c r="EM28" s="312"/>
      <c r="EN28" s="312"/>
      <c r="EO28" s="312"/>
      <c r="EP28" s="312"/>
      <c r="EQ28" s="312"/>
      <c r="ER28" s="312"/>
      <c r="ES28" s="312"/>
      <c r="ET28" s="312"/>
      <c r="EU28" s="312"/>
      <c r="EV28" s="312"/>
      <c r="EW28" s="312"/>
      <c r="EX28" s="312"/>
      <c r="EY28" s="312"/>
      <c r="EZ28" s="312"/>
      <c r="FA28" s="312"/>
      <c r="FB28" s="312"/>
      <c r="FC28" s="312"/>
      <c r="FD28" s="312"/>
      <c r="FE28" s="312"/>
      <c r="FF28" s="312"/>
      <c r="FG28" s="312"/>
      <c r="FH28" s="312"/>
      <c r="FI28" s="312"/>
      <c r="FJ28" s="312"/>
      <c r="FK28" s="312"/>
      <c r="FL28" s="312"/>
      <c r="FM28" s="312"/>
      <c r="FN28" s="312"/>
      <c r="FO28" s="312"/>
      <c r="FP28" s="312"/>
      <c r="FQ28" s="312"/>
      <c r="FR28" s="312"/>
      <c r="FS28" s="312"/>
      <c r="FT28" s="312"/>
      <c r="FU28" s="312"/>
      <c r="FV28" s="312"/>
      <c r="FW28" s="312"/>
      <c r="FX28" s="312"/>
      <c r="FY28" s="312"/>
      <c r="FZ28" s="312"/>
      <c r="GA28" s="312"/>
      <c r="GB28" s="312"/>
      <c r="GC28" s="312"/>
      <c r="GD28" s="312"/>
      <c r="GE28" s="312"/>
      <c r="GF28" s="312"/>
      <c r="GG28" s="312"/>
      <c r="GH28" s="312"/>
      <c r="GI28" s="312"/>
      <c r="GJ28" s="312"/>
      <c r="GK28" s="312"/>
      <c r="GL28" s="312"/>
      <c r="GM28" s="312"/>
      <c r="GN28" s="312"/>
      <c r="GO28" s="312"/>
      <c r="GP28" s="312"/>
      <c r="GQ28" s="312"/>
      <c r="GR28" s="312"/>
      <c r="GS28" s="312"/>
      <c r="GT28" s="312"/>
      <c r="GU28" s="312"/>
      <c r="GV28" s="312"/>
      <c r="GW28" s="312"/>
      <c r="GX28" s="312"/>
      <c r="GY28" s="312"/>
      <c r="GZ28" s="312"/>
      <c r="HA28" s="312"/>
      <c r="HB28" s="312"/>
      <c r="HC28" s="312"/>
      <c r="HD28" s="312"/>
      <c r="HE28" s="312"/>
      <c r="HF28" s="312"/>
      <c r="HG28" s="312"/>
      <c r="HH28" s="312"/>
      <c r="HI28" s="312"/>
      <c r="HJ28" s="312"/>
      <c r="HK28" s="312"/>
      <c r="HL28" s="312"/>
      <c r="HM28" s="312"/>
      <c r="HN28" s="312"/>
      <c r="HO28" s="312"/>
      <c r="HP28" s="312"/>
      <c r="HQ28" s="312"/>
      <c r="HR28" s="312"/>
      <c r="HS28" s="312"/>
      <c r="HT28" s="312"/>
      <c r="HU28" s="312"/>
      <c r="HV28" s="312"/>
      <c r="HW28" s="312"/>
      <c r="HX28" s="312"/>
      <c r="HY28" s="312"/>
      <c r="HZ28" s="312"/>
      <c r="IA28" s="312"/>
      <c r="IB28" s="312"/>
      <c r="IC28" s="312"/>
      <c r="ID28" s="312"/>
      <c r="IE28" s="312"/>
      <c r="IF28" s="312"/>
      <c r="IG28" s="312"/>
    </row>
    <row r="29" spans="1:241" ht="21.75" customHeight="1">
      <c r="A29" s="322" t="s">
        <v>29</v>
      </c>
      <c r="B29" s="320">
        <f>B30+B31+B32+B33</f>
        <v>1840</v>
      </c>
      <c r="C29" s="316"/>
      <c r="D29" s="316"/>
      <c r="E29" s="316"/>
      <c r="F29" s="316"/>
      <c r="G29" s="316"/>
      <c r="H29" s="316"/>
      <c r="I29" s="316"/>
      <c r="J29" s="316"/>
      <c r="K29" s="316"/>
      <c r="L29" s="316"/>
      <c r="M29" s="316"/>
      <c r="N29" s="316"/>
      <c r="O29" s="316"/>
      <c r="P29" s="316"/>
      <c r="Q29" s="316"/>
      <c r="R29" s="316"/>
      <c r="S29" s="312"/>
      <c r="T29" s="312"/>
      <c r="U29" s="312"/>
      <c r="V29" s="312"/>
      <c r="W29" s="312"/>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c r="BS29" s="312"/>
      <c r="BT29" s="312"/>
      <c r="BU29" s="312"/>
      <c r="BV29" s="312"/>
      <c r="BW29" s="312"/>
      <c r="BX29" s="312"/>
      <c r="BY29" s="312"/>
      <c r="BZ29" s="312"/>
      <c r="CA29" s="312"/>
      <c r="CB29" s="312"/>
      <c r="CC29" s="312"/>
      <c r="CD29" s="312"/>
      <c r="CE29" s="312"/>
      <c r="CF29" s="312"/>
      <c r="CG29" s="312"/>
      <c r="CH29" s="312"/>
      <c r="CI29" s="312"/>
      <c r="CJ29" s="312"/>
      <c r="CK29" s="312"/>
      <c r="CL29" s="312"/>
      <c r="CM29" s="312"/>
      <c r="CN29" s="312"/>
      <c r="CO29" s="312"/>
      <c r="CP29" s="312"/>
      <c r="CQ29" s="312"/>
      <c r="CR29" s="312"/>
      <c r="CS29" s="312"/>
      <c r="CT29" s="312"/>
      <c r="CU29" s="312"/>
      <c r="CV29" s="312"/>
      <c r="CW29" s="312"/>
      <c r="CX29" s="312"/>
      <c r="CY29" s="312"/>
      <c r="CZ29" s="312"/>
      <c r="DA29" s="312"/>
      <c r="DB29" s="312"/>
      <c r="DC29" s="312"/>
      <c r="DD29" s="312"/>
      <c r="DE29" s="312"/>
      <c r="DF29" s="312"/>
      <c r="DG29" s="312"/>
      <c r="DH29" s="312"/>
      <c r="DI29" s="312"/>
      <c r="DJ29" s="312"/>
      <c r="DK29" s="312"/>
      <c r="DL29" s="312"/>
      <c r="DM29" s="312"/>
      <c r="DN29" s="312"/>
      <c r="DO29" s="312"/>
      <c r="DP29" s="312"/>
      <c r="DQ29" s="312"/>
      <c r="DR29" s="312"/>
      <c r="DS29" s="312"/>
      <c r="DT29" s="312"/>
      <c r="DU29" s="312"/>
      <c r="DV29" s="312"/>
      <c r="DW29" s="312"/>
      <c r="DX29" s="312"/>
      <c r="DY29" s="312"/>
      <c r="DZ29" s="312"/>
      <c r="EA29" s="312"/>
      <c r="EB29" s="312"/>
      <c r="EC29" s="312"/>
      <c r="ED29" s="312"/>
      <c r="EE29" s="312"/>
      <c r="EF29" s="312"/>
      <c r="EG29" s="312"/>
      <c r="EH29" s="312"/>
      <c r="EI29" s="312"/>
      <c r="EJ29" s="312"/>
      <c r="EK29" s="312"/>
      <c r="EL29" s="312"/>
      <c r="EM29" s="312"/>
      <c r="EN29" s="312"/>
      <c r="EO29" s="312"/>
      <c r="EP29" s="312"/>
      <c r="EQ29" s="312"/>
      <c r="ER29" s="312"/>
      <c r="ES29" s="312"/>
      <c r="ET29" s="312"/>
      <c r="EU29" s="312"/>
      <c r="EV29" s="312"/>
      <c r="EW29" s="312"/>
      <c r="EX29" s="312"/>
      <c r="EY29" s="312"/>
      <c r="EZ29" s="312"/>
      <c r="FA29" s="312"/>
      <c r="FB29" s="312"/>
      <c r="FC29" s="312"/>
      <c r="FD29" s="312"/>
      <c r="FE29" s="312"/>
      <c r="FF29" s="312"/>
      <c r="FG29" s="312"/>
      <c r="FH29" s="312"/>
      <c r="FI29" s="312"/>
      <c r="FJ29" s="312"/>
      <c r="FK29" s="312"/>
      <c r="FL29" s="312"/>
      <c r="FM29" s="312"/>
      <c r="FN29" s="312"/>
      <c r="FO29" s="312"/>
      <c r="FP29" s="312"/>
      <c r="FQ29" s="312"/>
      <c r="FR29" s="312"/>
      <c r="FS29" s="312"/>
      <c r="FT29" s="312"/>
      <c r="FU29" s="312"/>
      <c r="FV29" s="312"/>
      <c r="FW29" s="312"/>
      <c r="FX29" s="312"/>
      <c r="FY29" s="312"/>
      <c r="FZ29" s="312"/>
      <c r="GA29" s="312"/>
      <c r="GB29" s="312"/>
      <c r="GC29" s="312"/>
      <c r="GD29" s="312"/>
      <c r="GE29" s="312"/>
      <c r="GF29" s="312"/>
      <c r="GG29" s="312"/>
      <c r="GH29" s="312"/>
      <c r="GI29" s="312"/>
      <c r="GJ29" s="312"/>
      <c r="GK29" s="312"/>
      <c r="GL29" s="312"/>
      <c r="GM29" s="312"/>
      <c r="GN29" s="312"/>
      <c r="GO29" s="312"/>
      <c r="GP29" s="312"/>
      <c r="GQ29" s="312"/>
      <c r="GR29" s="312"/>
      <c r="GS29" s="312"/>
      <c r="GT29" s="312"/>
      <c r="GU29" s="312"/>
      <c r="GV29" s="312"/>
      <c r="GW29" s="312"/>
      <c r="GX29" s="312"/>
      <c r="GY29" s="312"/>
      <c r="GZ29" s="312"/>
      <c r="HA29" s="312"/>
      <c r="HB29" s="312"/>
      <c r="HC29" s="312"/>
      <c r="HD29" s="312"/>
      <c r="HE29" s="312"/>
      <c r="HF29" s="312"/>
      <c r="HG29" s="312"/>
      <c r="HH29" s="312"/>
      <c r="HI29" s="312"/>
      <c r="HJ29" s="312"/>
      <c r="HK29" s="312"/>
      <c r="HL29" s="312"/>
      <c r="HM29" s="312"/>
      <c r="HN29" s="312"/>
      <c r="HO29" s="312"/>
      <c r="HP29" s="312"/>
      <c r="HQ29" s="312"/>
      <c r="HR29" s="312"/>
      <c r="HS29" s="312"/>
      <c r="HT29" s="312"/>
      <c r="HU29" s="312"/>
      <c r="HV29" s="312"/>
      <c r="HW29" s="312"/>
      <c r="HX29" s="312"/>
      <c r="HY29" s="312"/>
      <c r="HZ29" s="312"/>
      <c r="IA29" s="312"/>
      <c r="IB29" s="312"/>
      <c r="IC29" s="312"/>
      <c r="ID29" s="312"/>
      <c r="IE29" s="312"/>
      <c r="IF29" s="312"/>
      <c r="IG29" s="312"/>
    </row>
    <row r="30" spans="1:241" ht="17.25" customHeight="1">
      <c r="A30" s="326" t="s">
        <v>30</v>
      </c>
      <c r="B30" s="327">
        <v>333</v>
      </c>
      <c r="C30" s="316"/>
      <c r="D30" s="316"/>
      <c r="E30" s="316"/>
      <c r="F30" s="316"/>
      <c r="G30" s="316"/>
      <c r="H30" s="316"/>
      <c r="I30" s="316"/>
      <c r="J30" s="316"/>
      <c r="K30" s="316"/>
      <c r="L30" s="316"/>
      <c r="M30" s="316"/>
      <c r="N30" s="316"/>
      <c r="O30" s="316"/>
      <c r="P30" s="316"/>
      <c r="Q30" s="316"/>
      <c r="R30" s="316"/>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c r="BS30" s="312"/>
      <c r="BT30" s="312"/>
      <c r="BU30" s="312"/>
      <c r="BV30" s="312"/>
      <c r="BW30" s="312"/>
      <c r="BX30" s="312"/>
      <c r="BY30" s="312"/>
      <c r="BZ30" s="312"/>
      <c r="CA30" s="312"/>
      <c r="CB30" s="312"/>
      <c r="CC30" s="312"/>
      <c r="CD30" s="312"/>
      <c r="CE30" s="312"/>
      <c r="CF30" s="312"/>
      <c r="CG30" s="312"/>
      <c r="CH30" s="312"/>
      <c r="CI30" s="312"/>
      <c r="CJ30" s="312"/>
      <c r="CK30" s="312"/>
      <c r="CL30" s="312"/>
      <c r="CM30" s="312"/>
      <c r="CN30" s="312"/>
      <c r="CO30" s="312"/>
      <c r="CP30" s="312"/>
      <c r="CQ30" s="312"/>
      <c r="CR30" s="312"/>
      <c r="CS30" s="312"/>
      <c r="CT30" s="312"/>
      <c r="CU30" s="312"/>
      <c r="CV30" s="312"/>
      <c r="CW30" s="312"/>
      <c r="CX30" s="312"/>
      <c r="CY30" s="312"/>
      <c r="CZ30" s="312"/>
      <c r="DA30" s="312"/>
      <c r="DB30" s="312"/>
      <c r="DC30" s="312"/>
      <c r="DD30" s="312"/>
      <c r="DE30" s="312"/>
      <c r="DF30" s="312"/>
      <c r="DG30" s="312"/>
      <c r="DH30" s="312"/>
      <c r="DI30" s="312"/>
      <c r="DJ30" s="312"/>
      <c r="DK30" s="312"/>
      <c r="DL30" s="312"/>
      <c r="DM30" s="312"/>
      <c r="DN30" s="312"/>
      <c r="DO30" s="312"/>
      <c r="DP30" s="312"/>
      <c r="DQ30" s="312"/>
      <c r="DR30" s="312"/>
      <c r="DS30" s="312"/>
      <c r="DT30" s="312"/>
      <c r="DU30" s="312"/>
      <c r="DV30" s="312"/>
      <c r="DW30" s="312"/>
      <c r="DX30" s="312"/>
      <c r="DY30" s="312"/>
      <c r="DZ30" s="312"/>
      <c r="EA30" s="312"/>
      <c r="EB30" s="312"/>
      <c r="EC30" s="312"/>
      <c r="ED30" s="312"/>
      <c r="EE30" s="312"/>
      <c r="EF30" s="312"/>
      <c r="EG30" s="312"/>
      <c r="EH30" s="312"/>
      <c r="EI30" s="312"/>
      <c r="EJ30" s="312"/>
      <c r="EK30" s="312"/>
      <c r="EL30" s="312"/>
      <c r="EM30" s="312"/>
      <c r="EN30" s="312"/>
      <c r="EO30" s="312"/>
      <c r="EP30" s="312"/>
      <c r="EQ30" s="312"/>
      <c r="ER30" s="312"/>
      <c r="ES30" s="312"/>
      <c r="ET30" s="312"/>
      <c r="EU30" s="312"/>
      <c r="EV30" s="312"/>
      <c r="EW30" s="312"/>
      <c r="EX30" s="312"/>
      <c r="EY30" s="312"/>
      <c r="EZ30" s="312"/>
      <c r="FA30" s="312"/>
      <c r="FB30" s="312"/>
      <c r="FC30" s="312"/>
      <c r="FD30" s="312"/>
      <c r="FE30" s="312"/>
      <c r="FF30" s="312"/>
      <c r="FG30" s="312"/>
      <c r="FH30" s="312"/>
      <c r="FI30" s="312"/>
      <c r="FJ30" s="312"/>
      <c r="FK30" s="312"/>
      <c r="FL30" s="312"/>
      <c r="FM30" s="312"/>
      <c r="FN30" s="312"/>
      <c r="FO30" s="312"/>
      <c r="FP30" s="312"/>
      <c r="FQ30" s="312"/>
      <c r="FR30" s="312"/>
      <c r="FS30" s="312"/>
      <c r="FT30" s="312"/>
      <c r="FU30" s="312"/>
      <c r="FV30" s="312"/>
      <c r="FW30" s="312"/>
      <c r="FX30" s="312"/>
      <c r="FY30" s="312"/>
      <c r="FZ30" s="312"/>
      <c r="GA30" s="312"/>
      <c r="GB30" s="312"/>
      <c r="GC30" s="312"/>
      <c r="GD30" s="312"/>
      <c r="GE30" s="312"/>
      <c r="GF30" s="312"/>
      <c r="GG30" s="312"/>
      <c r="GH30" s="312"/>
      <c r="GI30" s="312"/>
      <c r="GJ30" s="312"/>
      <c r="GK30" s="312"/>
      <c r="GL30" s="312"/>
      <c r="GM30" s="312"/>
      <c r="GN30" s="312"/>
      <c r="GO30" s="312"/>
      <c r="GP30" s="312"/>
      <c r="GQ30" s="312"/>
      <c r="GR30" s="312"/>
      <c r="GS30" s="312"/>
      <c r="GT30" s="312"/>
      <c r="GU30" s="312"/>
      <c r="GV30" s="312"/>
      <c r="GW30" s="312"/>
      <c r="GX30" s="312"/>
      <c r="GY30" s="312"/>
      <c r="GZ30" s="312"/>
      <c r="HA30" s="312"/>
      <c r="HB30" s="312"/>
      <c r="HC30" s="312"/>
      <c r="HD30" s="312"/>
      <c r="HE30" s="312"/>
      <c r="HF30" s="312"/>
      <c r="HG30" s="312"/>
      <c r="HH30" s="312"/>
      <c r="HI30" s="312"/>
      <c r="HJ30" s="312"/>
      <c r="HK30" s="312"/>
      <c r="HL30" s="312"/>
      <c r="HM30" s="312"/>
      <c r="HN30" s="312"/>
      <c r="HO30" s="312"/>
      <c r="HP30" s="312"/>
      <c r="HQ30" s="312"/>
      <c r="HR30" s="312"/>
      <c r="HS30" s="312"/>
      <c r="HT30" s="312"/>
      <c r="HU30" s="312"/>
      <c r="HV30" s="312"/>
      <c r="HW30" s="312"/>
      <c r="HX30" s="312"/>
      <c r="HY30" s="312"/>
      <c r="HZ30" s="312"/>
      <c r="IA30" s="312"/>
      <c r="IB30" s="312"/>
      <c r="IC30" s="312"/>
      <c r="ID30" s="312"/>
      <c r="IE30" s="312"/>
      <c r="IF30" s="312"/>
      <c r="IG30" s="312"/>
    </row>
    <row r="31" spans="1:241" ht="17.25" customHeight="1">
      <c r="A31" s="328" t="s">
        <v>31</v>
      </c>
      <c r="B31" s="327">
        <v>52</v>
      </c>
      <c r="C31" s="316"/>
      <c r="D31" s="316"/>
      <c r="E31" s="316"/>
      <c r="F31" s="316"/>
      <c r="G31" s="316"/>
      <c r="H31" s="316"/>
      <c r="I31" s="316"/>
      <c r="J31" s="316"/>
      <c r="K31" s="316"/>
      <c r="L31" s="316"/>
      <c r="M31" s="316"/>
      <c r="N31" s="316"/>
      <c r="O31" s="316"/>
      <c r="P31" s="316"/>
      <c r="Q31" s="316"/>
      <c r="R31" s="316"/>
      <c r="S31" s="312"/>
      <c r="T31" s="312"/>
      <c r="U31" s="312"/>
      <c r="V31" s="312"/>
      <c r="W31" s="312"/>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c r="BS31" s="312"/>
      <c r="BT31" s="312"/>
      <c r="BU31" s="312"/>
      <c r="BV31" s="312"/>
      <c r="BW31" s="312"/>
      <c r="BX31" s="312"/>
      <c r="BY31" s="312"/>
      <c r="BZ31" s="312"/>
      <c r="CA31" s="312"/>
      <c r="CB31" s="312"/>
      <c r="CC31" s="312"/>
      <c r="CD31" s="312"/>
      <c r="CE31" s="312"/>
      <c r="CF31" s="312"/>
      <c r="CG31" s="312"/>
      <c r="CH31" s="312"/>
      <c r="CI31" s="312"/>
      <c r="CJ31" s="312"/>
      <c r="CK31" s="312"/>
      <c r="CL31" s="312"/>
      <c r="CM31" s="312"/>
      <c r="CN31" s="312"/>
      <c r="CO31" s="312"/>
      <c r="CP31" s="312"/>
      <c r="CQ31" s="312"/>
      <c r="CR31" s="312"/>
      <c r="CS31" s="312"/>
      <c r="CT31" s="312"/>
      <c r="CU31" s="312"/>
      <c r="CV31" s="312"/>
      <c r="CW31" s="312"/>
      <c r="CX31" s="312"/>
      <c r="CY31" s="312"/>
      <c r="CZ31" s="312"/>
      <c r="DA31" s="312"/>
      <c r="DB31" s="312"/>
      <c r="DC31" s="312"/>
      <c r="DD31" s="312"/>
      <c r="DE31" s="312"/>
      <c r="DF31" s="312"/>
      <c r="DG31" s="312"/>
      <c r="DH31" s="312"/>
      <c r="DI31" s="312"/>
      <c r="DJ31" s="312"/>
      <c r="DK31" s="312"/>
      <c r="DL31" s="312"/>
      <c r="DM31" s="312"/>
      <c r="DN31" s="312"/>
      <c r="DO31" s="312"/>
      <c r="DP31" s="312"/>
      <c r="DQ31" s="312"/>
      <c r="DR31" s="312"/>
      <c r="DS31" s="312"/>
      <c r="DT31" s="312"/>
      <c r="DU31" s="312"/>
      <c r="DV31" s="312"/>
      <c r="DW31" s="312"/>
      <c r="DX31" s="312"/>
      <c r="DY31" s="312"/>
      <c r="DZ31" s="312"/>
      <c r="EA31" s="312"/>
      <c r="EB31" s="312"/>
      <c r="EC31" s="312"/>
      <c r="ED31" s="312"/>
      <c r="EE31" s="312"/>
      <c r="EF31" s="312"/>
      <c r="EG31" s="312"/>
      <c r="EH31" s="312"/>
      <c r="EI31" s="312"/>
      <c r="EJ31" s="312"/>
      <c r="EK31" s="312"/>
      <c r="EL31" s="312"/>
      <c r="EM31" s="312"/>
      <c r="EN31" s="312"/>
      <c r="EO31" s="312"/>
      <c r="EP31" s="312"/>
      <c r="EQ31" s="312"/>
      <c r="ER31" s="312"/>
      <c r="ES31" s="312"/>
      <c r="ET31" s="312"/>
      <c r="EU31" s="312"/>
      <c r="EV31" s="312"/>
      <c r="EW31" s="312"/>
      <c r="EX31" s="312"/>
      <c r="EY31" s="312"/>
      <c r="EZ31" s="312"/>
      <c r="FA31" s="312"/>
      <c r="FB31" s="312"/>
      <c r="FC31" s="312"/>
      <c r="FD31" s="312"/>
      <c r="FE31" s="312"/>
      <c r="FF31" s="312"/>
      <c r="FG31" s="312"/>
      <c r="FH31" s="312"/>
      <c r="FI31" s="312"/>
      <c r="FJ31" s="312"/>
      <c r="FK31" s="312"/>
      <c r="FL31" s="312"/>
      <c r="FM31" s="312"/>
      <c r="FN31" s="312"/>
      <c r="FO31" s="312"/>
      <c r="FP31" s="312"/>
      <c r="FQ31" s="312"/>
      <c r="FR31" s="312"/>
      <c r="FS31" s="312"/>
      <c r="FT31" s="312"/>
      <c r="FU31" s="312"/>
      <c r="FV31" s="312"/>
      <c r="FW31" s="312"/>
      <c r="FX31" s="312"/>
      <c r="FY31" s="312"/>
      <c r="FZ31" s="312"/>
      <c r="GA31" s="312"/>
      <c r="GB31" s="312"/>
      <c r="GC31" s="312"/>
      <c r="GD31" s="312"/>
      <c r="GE31" s="312"/>
      <c r="GF31" s="312"/>
      <c r="GG31" s="312"/>
      <c r="GH31" s="312"/>
      <c r="GI31" s="312"/>
      <c r="GJ31" s="312"/>
      <c r="GK31" s="312"/>
      <c r="GL31" s="312"/>
      <c r="GM31" s="312"/>
      <c r="GN31" s="312"/>
      <c r="GO31" s="312"/>
      <c r="GP31" s="312"/>
      <c r="GQ31" s="312"/>
      <c r="GR31" s="312"/>
      <c r="GS31" s="312"/>
      <c r="GT31" s="312"/>
      <c r="GU31" s="312"/>
      <c r="GV31" s="312"/>
      <c r="GW31" s="312"/>
      <c r="GX31" s="312"/>
      <c r="GY31" s="312"/>
      <c r="GZ31" s="312"/>
      <c r="HA31" s="312"/>
      <c r="HB31" s="312"/>
      <c r="HC31" s="312"/>
      <c r="HD31" s="312"/>
      <c r="HE31" s="312"/>
      <c r="HF31" s="312"/>
      <c r="HG31" s="312"/>
      <c r="HH31" s="312"/>
      <c r="HI31" s="312"/>
      <c r="HJ31" s="312"/>
      <c r="HK31" s="312"/>
      <c r="HL31" s="312"/>
      <c r="HM31" s="312"/>
      <c r="HN31" s="312"/>
      <c r="HO31" s="312"/>
      <c r="HP31" s="312"/>
      <c r="HQ31" s="312"/>
      <c r="HR31" s="312"/>
      <c r="HS31" s="312"/>
      <c r="HT31" s="312"/>
      <c r="HU31" s="312"/>
      <c r="HV31" s="312"/>
      <c r="HW31" s="312"/>
      <c r="HX31" s="312"/>
      <c r="HY31" s="312"/>
      <c r="HZ31" s="312"/>
      <c r="IA31" s="312"/>
      <c r="IB31" s="312"/>
      <c r="IC31" s="312"/>
      <c r="ID31" s="312"/>
      <c r="IE31" s="312"/>
      <c r="IF31" s="312"/>
      <c r="IG31" s="312"/>
    </row>
    <row r="32" spans="1:241" ht="17.25" customHeight="1">
      <c r="A32" s="328" t="s">
        <v>32</v>
      </c>
      <c r="B32" s="327">
        <v>21</v>
      </c>
      <c r="C32" s="316"/>
      <c r="D32" s="316"/>
      <c r="E32" s="316"/>
      <c r="F32" s="316"/>
      <c r="G32" s="316"/>
      <c r="H32" s="316"/>
      <c r="I32" s="316"/>
      <c r="J32" s="316"/>
      <c r="K32" s="316"/>
      <c r="L32" s="316"/>
      <c r="M32" s="316"/>
      <c r="N32" s="316"/>
      <c r="O32" s="316"/>
      <c r="P32" s="316"/>
      <c r="Q32" s="316"/>
      <c r="R32" s="316"/>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c r="BS32" s="312"/>
      <c r="BT32" s="312"/>
      <c r="BU32" s="312"/>
      <c r="BV32" s="312"/>
      <c r="BW32" s="312"/>
      <c r="BX32" s="312"/>
      <c r="BY32" s="312"/>
      <c r="BZ32" s="312"/>
      <c r="CA32" s="312"/>
      <c r="CB32" s="312"/>
      <c r="CC32" s="312"/>
      <c r="CD32" s="312"/>
      <c r="CE32" s="312"/>
      <c r="CF32" s="312"/>
      <c r="CG32" s="312"/>
      <c r="CH32" s="312"/>
      <c r="CI32" s="312"/>
      <c r="CJ32" s="312"/>
      <c r="CK32" s="312"/>
      <c r="CL32" s="312"/>
      <c r="CM32" s="312"/>
      <c r="CN32" s="312"/>
      <c r="CO32" s="312"/>
      <c r="CP32" s="312"/>
      <c r="CQ32" s="312"/>
      <c r="CR32" s="312"/>
      <c r="CS32" s="312"/>
      <c r="CT32" s="312"/>
      <c r="CU32" s="312"/>
      <c r="CV32" s="312"/>
      <c r="CW32" s="312"/>
      <c r="CX32" s="312"/>
      <c r="CY32" s="312"/>
      <c r="CZ32" s="312"/>
      <c r="DA32" s="312"/>
      <c r="DB32" s="312"/>
      <c r="DC32" s="312"/>
      <c r="DD32" s="312"/>
      <c r="DE32" s="312"/>
      <c r="DF32" s="312"/>
      <c r="DG32" s="312"/>
      <c r="DH32" s="312"/>
      <c r="DI32" s="312"/>
      <c r="DJ32" s="312"/>
      <c r="DK32" s="312"/>
      <c r="DL32" s="312"/>
      <c r="DM32" s="312"/>
      <c r="DN32" s="312"/>
      <c r="DO32" s="312"/>
      <c r="DP32" s="312"/>
      <c r="DQ32" s="312"/>
      <c r="DR32" s="312"/>
      <c r="DS32" s="312"/>
      <c r="DT32" s="312"/>
      <c r="DU32" s="312"/>
      <c r="DV32" s="312"/>
      <c r="DW32" s="312"/>
      <c r="DX32" s="312"/>
      <c r="DY32" s="312"/>
      <c r="DZ32" s="312"/>
      <c r="EA32" s="312"/>
      <c r="EB32" s="312"/>
      <c r="EC32" s="312"/>
      <c r="ED32" s="312"/>
      <c r="EE32" s="312"/>
      <c r="EF32" s="312"/>
      <c r="EG32" s="312"/>
      <c r="EH32" s="312"/>
      <c r="EI32" s="312"/>
      <c r="EJ32" s="312"/>
      <c r="EK32" s="312"/>
      <c r="EL32" s="312"/>
      <c r="EM32" s="312"/>
      <c r="EN32" s="312"/>
      <c r="EO32" s="312"/>
      <c r="EP32" s="312"/>
      <c r="EQ32" s="312"/>
      <c r="ER32" s="312"/>
      <c r="ES32" s="312"/>
      <c r="ET32" s="312"/>
      <c r="EU32" s="312"/>
      <c r="EV32" s="312"/>
      <c r="EW32" s="312"/>
      <c r="EX32" s="312"/>
      <c r="EY32" s="312"/>
      <c r="EZ32" s="312"/>
      <c r="FA32" s="312"/>
      <c r="FB32" s="312"/>
      <c r="FC32" s="312"/>
      <c r="FD32" s="312"/>
      <c r="FE32" s="312"/>
      <c r="FF32" s="312"/>
      <c r="FG32" s="312"/>
      <c r="FH32" s="312"/>
      <c r="FI32" s="312"/>
      <c r="FJ32" s="312"/>
      <c r="FK32" s="312"/>
      <c r="FL32" s="312"/>
      <c r="FM32" s="312"/>
      <c r="FN32" s="312"/>
      <c r="FO32" s="312"/>
      <c r="FP32" s="312"/>
      <c r="FQ32" s="312"/>
      <c r="FR32" s="312"/>
      <c r="FS32" s="312"/>
      <c r="FT32" s="312"/>
      <c r="FU32" s="312"/>
      <c r="FV32" s="312"/>
      <c r="FW32" s="312"/>
      <c r="FX32" s="312"/>
      <c r="FY32" s="312"/>
      <c r="FZ32" s="312"/>
      <c r="GA32" s="312"/>
      <c r="GB32" s="312"/>
      <c r="GC32" s="312"/>
      <c r="GD32" s="312"/>
      <c r="GE32" s="312"/>
      <c r="GF32" s="312"/>
      <c r="GG32" s="312"/>
      <c r="GH32" s="312"/>
      <c r="GI32" s="312"/>
      <c r="GJ32" s="312"/>
      <c r="GK32" s="312"/>
      <c r="GL32" s="312"/>
      <c r="GM32" s="312"/>
      <c r="GN32" s="312"/>
      <c r="GO32" s="312"/>
      <c r="GP32" s="312"/>
      <c r="GQ32" s="312"/>
      <c r="GR32" s="312"/>
      <c r="GS32" s="312"/>
      <c r="GT32" s="312"/>
      <c r="GU32" s="312"/>
      <c r="GV32" s="312"/>
      <c r="GW32" s="312"/>
      <c r="GX32" s="312"/>
      <c r="GY32" s="312"/>
      <c r="GZ32" s="312"/>
      <c r="HA32" s="312"/>
      <c r="HB32" s="312"/>
      <c r="HC32" s="312"/>
      <c r="HD32" s="312"/>
      <c r="HE32" s="312"/>
      <c r="HF32" s="312"/>
      <c r="HG32" s="312"/>
      <c r="HH32" s="312"/>
      <c r="HI32" s="312"/>
      <c r="HJ32" s="312"/>
      <c r="HK32" s="312"/>
      <c r="HL32" s="312"/>
      <c r="HM32" s="312"/>
      <c r="HN32" s="312"/>
      <c r="HO32" s="312"/>
      <c r="HP32" s="312"/>
      <c r="HQ32" s="312"/>
      <c r="HR32" s="312"/>
      <c r="HS32" s="312"/>
      <c r="HT32" s="312"/>
      <c r="HU32" s="312"/>
      <c r="HV32" s="312"/>
      <c r="HW32" s="312"/>
      <c r="HX32" s="312"/>
      <c r="HY32" s="312"/>
      <c r="HZ32" s="312"/>
      <c r="IA32" s="312"/>
      <c r="IB32" s="312"/>
      <c r="IC32" s="312"/>
      <c r="ID32" s="312"/>
      <c r="IE32" s="312"/>
      <c r="IF32" s="312"/>
      <c r="IG32" s="312"/>
    </row>
    <row r="33" spans="1:241" ht="17.25" customHeight="1">
      <c r="A33" s="328" t="s">
        <v>33</v>
      </c>
      <c r="B33" s="327">
        <v>1434</v>
      </c>
      <c r="C33" s="316"/>
      <c r="D33" s="316"/>
      <c r="E33" s="316"/>
      <c r="F33" s="316"/>
      <c r="G33" s="316"/>
      <c r="H33" s="316"/>
      <c r="I33" s="316"/>
      <c r="J33" s="316"/>
      <c r="K33" s="316"/>
      <c r="L33" s="316"/>
      <c r="M33" s="316"/>
      <c r="N33" s="316"/>
      <c r="O33" s="316"/>
      <c r="P33" s="316"/>
      <c r="Q33" s="316"/>
      <c r="R33" s="316"/>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312"/>
      <c r="CA33" s="312"/>
      <c r="CB33" s="312"/>
      <c r="CC33" s="312"/>
      <c r="CD33" s="312"/>
      <c r="CE33" s="312"/>
      <c r="CF33" s="312"/>
      <c r="CG33" s="312"/>
      <c r="CH33" s="312"/>
      <c r="CI33" s="312"/>
      <c r="CJ33" s="312"/>
      <c r="CK33" s="312"/>
      <c r="CL33" s="312"/>
      <c r="CM33" s="312"/>
      <c r="CN33" s="312"/>
      <c r="CO33" s="312"/>
      <c r="CP33" s="312"/>
      <c r="CQ33" s="312"/>
      <c r="CR33" s="312"/>
      <c r="CS33" s="312"/>
      <c r="CT33" s="312"/>
      <c r="CU33" s="312"/>
      <c r="CV33" s="312"/>
      <c r="CW33" s="312"/>
      <c r="CX33" s="312"/>
      <c r="CY33" s="312"/>
      <c r="CZ33" s="312"/>
      <c r="DA33" s="312"/>
      <c r="DB33" s="312"/>
      <c r="DC33" s="312"/>
      <c r="DD33" s="312"/>
      <c r="DE33" s="312"/>
      <c r="DF33" s="312"/>
      <c r="DG33" s="312"/>
      <c r="DH33" s="312"/>
      <c r="DI33" s="312"/>
      <c r="DJ33" s="312"/>
      <c r="DK33" s="312"/>
      <c r="DL33" s="312"/>
      <c r="DM33" s="312"/>
      <c r="DN33" s="312"/>
      <c r="DO33" s="312"/>
      <c r="DP33" s="312"/>
      <c r="DQ33" s="312"/>
      <c r="DR33" s="312"/>
      <c r="DS33" s="312"/>
      <c r="DT33" s="312"/>
      <c r="DU33" s="312"/>
      <c r="DV33" s="312"/>
      <c r="DW33" s="312"/>
      <c r="DX33" s="312"/>
      <c r="DY33" s="312"/>
      <c r="DZ33" s="312"/>
      <c r="EA33" s="312"/>
      <c r="EB33" s="312"/>
      <c r="EC33" s="312"/>
      <c r="ED33" s="312"/>
      <c r="EE33" s="312"/>
      <c r="EF33" s="312"/>
      <c r="EG33" s="312"/>
      <c r="EH33" s="312"/>
      <c r="EI33" s="312"/>
      <c r="EJ33" s="312"/>
      <c r="EK33" s="312"/>
      <c r="EL33" s="312"/>
      <c r="EM33" s="312"/>
      <c r="EN33" s="312"/>
      <c r="EO33" s="312"/>
      <c r="EP33" s="312"/>
      <c r="EQ33" s="312"/>
      <c r="ER33" s="312"/>
      <c r="ES33" s="312"/>
      <c r="ET33" s="312"/>
      <c r="EU33" s="312"/>
      <c r="EV33" s="312"/>
      <c r="EW33" s="312"/>
      <c r="EX33" s="312"/>
      <c r="EY33" s="312"/>
      <c r="EZ33" s="312"/>
      <c r="FA33" s="312"/>
      <c r="FB33" s="312"/>
      <c r="FC33" s="312"/>
      <c r="FD33" s="312"/>
      <c r="FE33" s="312"/>
      <c r="FF33" s="312"/>
      <c r="FG33" s="312"/>
      <c r="FH33" s="312"/>
      <c r="FI33" s="312"/>
      <c r="FJ33" s="312"/>
      <c r="FK33" s="312"/>
      <c r="FL33" s="312"/>
      <c r="FM33" s="312"/>
      <c r="FN33" s="312"/>
      <c r="FO33" s="312"/>
      <c r="FP33" s="312"/>
      <c r="FQ33" s="312"/>
      <c r="FR33" s="312"/>
      <c r="FS33" s="312"/>
      <c r="FT33" s="312"/>
      <c r="FU33" s="312"/>
      <c r="FV33" s="312"/>
      <c r="FW33" s="312"/>
      <c r="FX33" s="312"/>
      <c r="FY33" s="312"/>
      <c r="FZ33" s="312"/>
      <c r="GA33" s="312"/>
      <c r="GB33" s="312"/>
      <c r="GC33" s="312"/>
      <c r="GD33" s="312"/>
      <c r="GE33" s="312"/>
      <c r="GF33" s="312"/>
      <c r="GG33" s="312"/>
      <c r="GH33" s="312"/>
      <c r="GI33" s="312"/>
      <c r="GJ33" s="312"/>
      <c r="GK33" s="312"/>
      <c r="GL33" s="312"/>
      <c r="GM33" s="312"/>
      <c r="GN33" s="312"/>
      <c r="GO33" s="312"/>
      <c r="GP33" s="312"/>
      <c r="GQ33" s="312"/>
      <c r="GR33" s="312"/>
      <c r="GS33" s="312"/>
      <c r="GT33" s="312"/>
      <c r="GU33" s="312"/>
      <c r="GV33" s="312"/>
      <c r="GW33" s="312"/>
      <c r="GX33" s="312"/>
      <c r="GY33" s="312"/>
      <c r="GZ33" s="312"/>
      <c r="HA33" s="312"/>
      <c r="HB33" s="312"/>
      <c r="HC33" s="312"/>
      <c r="HD33" s="312"/>
      <c r="HE33" s="312"/>
      <c r="HF33" s="312"/>
      <c r="HG33" s="312"/>
      <c r="HH33" s="312"/>
      <c r="HI33" s="312"/>
      <c r="HJ33" s="312"/>
      <c r="HK33" s="312"/>
      <c r="HL33" s="312"/>
      <c r="HM33" s="312"/>
      <c r="HN33" s="312"/>
      <c r="HO33" s="312"/>
      <c r="HP33" s="312"/>
      <c r="HQ33" s="312"/>
      <c r="HR33" s="312"/>
      <c r="HS33" s="312"/>
      <c r="HT33" s="312"/>
      <c r="HU33" s="312"/>
      <c r="HV33" s="312"/>
      <c r="HW33" s="312"/>
      <c r="HX33" s="312"/>
      <c r="HY33" s="312"/>
      <c r="HZ33" s="312"/>
      <c r="IA33" s="312"/>
      <c r="IB33" s="312"/>
      <c r="IC33" s="312"/>
      <c r="ID33" s="312"/>
      <c r="IE33" s="312"/>
      <c r="IF33" s="312"/>
      <c r="IG33" s="312"/>
    </row>
    <row r="34" spans="1:241" ht="17.25" customHeight="1">
      <c r="A34" s="329" t="s">
        <v>34</v>
      </c>
      <c r="B34" s="320">
        <f>B35+B52</f>
        <v>48421.04</v>
      </c>
      <c r="C34" s="316"/>
      <c r="D34" s="316"/>
      <c r="E34" s="316"/>
      <c r="F34" s="316"/>
      <c r="G34" s="316"/>
      <c r="H34" s="316"/>
      <c r="I34" s="316"/>
      <c r="J34" s="316"/>
      <c r="K34" s="316"/>
      <c r="L34" s="316"/>
      <c r="M34" s="316"/>
      <c r="N34" s="316"/>
      <c r="O34" s="316"/>
      <c r="P34" s="316"/>
      <c r="Q34" s="316"/>
      <c r="R34" s="316"/>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c r="BS34" s="312"/>
      <c r="BT34" s="312"/>
      <c r="BU34" s="312"/>
      <c r="BV34" s="312"/>
      <c r="BW34" s="312"/>
      <c r="BX34" s="312"/>
      <c r="BY34" s="312"/>
      <c r="BZ34" s="312"/>
      <c r="CA34" s="312"/>
      <c r="CB34" s="312"/>
      <c r="CC34" s="312"/>
      <c r="CD34" s="312"/>
      <c r="CE34" s="312"/>
      <c r="CF34" s="312"/>
      <c r="CG34" s="312"/>
      <c r="CH34" s="312"/>
      <c r="CI34" s="312"/>
      <c r="CJ34" s="312"/>
      <c r="CK34" s="312"/>
      <c r="CL34" s="312"/>
      <c r="CM34" s="312"/>
      <c r="CN34" s="312"/>
      <c r="CO34" s="312"/>
      <c r="CP34" s="312"/>
      <c r="CQ34" s="312"/>
      <c r="CR34" s="312"/>
      <c r="CS34" s="312"/>
      <c r="CT34" s="312"/>
      <c r="CU34" s="312"/>
      <c r="CV34" s="312"/>
      <c r="CW34" s="312"/>
      <c r="CX34" s="312"/>
      <c r="CY34" s="312"/>
      <c r="CZ34" s="312"/>
      <c r="DA34" s="312"/>
      <c r="DB34" s="312"/>
      <c r="DC34" s="312"/>
      <c r="DD34" s="312"/>
      <c r="DE34" s="312"/>
      <c r="DF34" s="312"/>
      <c r="DG34" s="312"/>
      <c r="DH34" s="312"/>
      <c r="DI34" s="312"/>
      <c r="DJ34" s="312"/>
      <c r="DK34" s="312"/>
      <c r="DL34" s="312"/>
      <c r="DM34" s="312"/>
      <c r="DN34" s="312"/>
      <c r="DO34" s="312"/>
      <c r="DP34" s="312"/>
      <c r="DQ34" s="312"/>
      <c r="DR34" s="312"/>
      <c r="DS34" s="312"/>
      <c r="DT34" s="312"/>
      <c r="DU34" s="312"/>
      <c r="DV34" s="312"/>
      <c r="DW34" s="312"/>
      <c r="DX34" s="312"/>
      <c r="DY34" s="312"/>
      <c r="DZ34" s="312"/>
      <c r="EA34" s="312"/>
      <c r="EB34" s="312"/>
      <c r="EC34" s="312"/>
      <c r="ED34" s="312"/>
      <c r="EE34" s="312"/>
      <c r="EF34" s="312"/>
      <c r="EG34" s="312"/>
      <c r="EH34" s="312"/>
      <c r="EI34" s="312"/>
      <c r="EJ34" s="312"/>
      <c r="EK34" s="312"/>
      <c r="EL34" s="312"/>
      <c r="EM34" s="312"/>
      <c r="EN34" s="312"/>
      <c r="EO34" s="312"/>
      <c r="EP34" s="312"/>
      <c r="EQ34" s="312"/>
      <c r="ER34" s="312"/>
      <c r="ES34" s="312"/>
      <c r="ET34" s="312"/>
      <c r="EU34" s="312"/>
      <c r="EV34" s="312"/>
      <c r="EW34" s="312"/>
      <c r="EX34" s="312"/>
      <c r="EY34" s="312"/>
      <c r="EZ34" s="312"/>
      <c r="FA34" s="312"/>
      <c r="FB34" s="312"/>
      <c r="FC34" s="312"/>
      <c r="FD34" s="312"/>
      <c r="FE34" s="312"/>
      <c r="FF34" s="312"/>
      <c r="FG34" s="312"/>
      <c r="FH34" s="312"/>
      <c r="FI34" s="312"/>
      <c r="FJ34" s="312"/>
      <c r="FK34" s="312"/>
      <c r="FL34" s="312"/>
      <c r="FM34" s="312"/>
      <c r="FN34" s="312"/>
      <c r="FO34" s="312"/>
      <c r="FP34" s="312"/>
      <c r="FQ34" s="312"/>
      <c r="FR34" s="312"/>
      <c r="FS34" s="312"/>
      <c r="FT34" s="312"/>
      <c r="FU34" s="312"/>
      <c r="FV34" s="312"/>
      <c r="FW34" s="312"/>
      <c r="FX34" s="312"/>
      <c r="FY34" s="312"/>
      <c r="FZ34" s="312"/>
      <c r="GA34" s="312"/>
      <c r="GB34" s="312"/>
      <c r="GC34" s="312"/>
      <c r="GD34" s="312"/>
      <c r="GE34" s="312"/>
      <c r="GF34" s="312"/>
      <c r="GG34" s="312"/>
      <c r="GH34" s="312"/>
      <c r="GI34" s="312"/>
      <c r="GJ34" s="312"/>
      <c r="GK34" s="312"/>
      <c r="GL34" s="312"/>
      <c r="GM34" s="312"/>
      <c r="GN34" s="312"/>
      <c r="GO34" s="312"/>
      <c r="GP34" s="312"/>
      <c r="GQ34" s="312"/>
      <c r="GR34" s="312"/>
      <c r="GS34" s="312"/>
      <c r="GT34" s="312"/>
      <c r="GU34" s="312"/>
      <c r="GV34" s="312"/>
      <c r="GW34" s="312"/>
      <c r="GX34" s="312"/>
      <c r="GY34" s="312"/>
      <c r="GZ34" s="312"/>
      <c r="HA34" s="312"/>
      <c r="HB34" s="312"/>
      <c r="HC34" s="312"/>
      <c r="HD34" s="312"/>
      <c r="HE34" s="312"/>
      <c r="HF34" s="312"/>
      <c r="HG34" s="312"/>
      <c r="HH34" s="312"/>
      <c r="HI34" s="312"/>
      <c r="HJ34" s="312"/>
      <c r="HK34" s="312"/>
      <c r="HL34" s="312"/>
      <c r="HM34" s="312"/>
      <c r="HN34" s="312"/>
      <c r="HO34" s="312"/>
      <c r="HP34" s="312"/>
      <c r="HQ34" s="312"/>
      <c r="HR34" s="312"/>
      <c r="HS34" s="312"/>
      <c r="HT34" s="312"/>
      <c r="HU34" s="312"/>
      <c r="HV34" s="312"/>
      <c r="HW34" s="312"/>
      <c r="HX34" s="312"/>
      <c r="HY34" s="312"/>
      <c r="HZ34" s="312"/>
      <c r="IA34" s="312"/>
      <c r="IB34" s="312"/>
      <c r="IC34" s="312"/>
      <c r="ID34" s="312"/>
      <c r="IE34" s="312"/>
      <c r="IF34" s="312"/>
      <c r="IG34" s="312"/>
    </row>
    <row r="35" spans="1:241" ht="17.25" customHeight="1">
      <c r="A35" s="329" t="s">
        <v>35</v>
      </c>
      <c r="B35" s="320">
        <f>SUM(B36:B41,B49,B51,B50)</f>
        <v>46008</v>
      </c>
      <c r="C35" s="316"/>
      <c r="D35" s="316"/>
      <c r="E35" s="316"/>
      <c r="F35" s="316"/>
      <c r="G35" s="316"/>
      <c r="H35" s="316"/>
      <c r="I35" s="316"/>
      <c r="J35" s="316"/>
      <c r="K35" s="316"/>
      <c r="L35" s="316"/>
      <c r="M35" s="316"/>
      <c r="N35" s="316"/>
      <c r="O35" s="316"/>
      <c r="P35" s="316"/>
      <c r="Q35" s="316"/>
      <c r="R35" s="316"/>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c r="BS35" s="312"/>
      <c r="BT35" s="312"/>
      <c r="BU35" s="312"/>
      <c r="BV35" s="312"/>
      <c r="BW35" s="312"/>
      <c r="BX35" s="312"/>
      <c r="BY35" s="312"/>
      <c r="BZ35" s="312"/>
      <c r="CA35" s="312"/>
      <c r="CB35" s="312"/>
      <c r="CC35" s="312"/>
      <c r="CD35" s="312"/>
      <c r="CE35" s="312"/>
      <c r="CF35" s="312"/>
      <c r="CG35" s="312"/>
      <c r="CH35" s="312"/>
      <c r="CI35" s="312"/>
      <c r="CJ35" s="312"/>
      <c r="CK35" s="312"/>
      <c r="CL35" s="312"/>
      <c r="CM35" s="312"/>
      <c r="CN35" s="312"/>
      <c r="CO35" s="312"/>
      <c r="CP35" s="312"/>
      <c r="CQ35" s="312"/>
      <c r="CR35" s="312"/>
      <c r="CS35" s="312"/>
      <c r="CT35" s="312"/>
      <c r="CU35" s="312"/>
      <c r="CV35" s="312"/>
      <c r="CW35" s="312"/>
      <c r="CX35" s="312"/>
      <c r="CY35" s="312"/>
      <c r="CZ35" s="312"/>
      <c r="DA35" s="312"/>
      <c r="DB35" s="312"/>
      <c r="DC35" s="312"/>
      <c r="DD35" s="312"/>
      <c r="DE35" s="312"/>
      <c r="DF35" s="312"/>
      <c r="DG35" s="312"/>
      <c r="DH35" s="312"/>
      <c r="DI35" s="312"/>
      <c r="DJ35" s="312"/>
      <c r="DK35" s="312"/>
      <c r="DL35" s="312"/>
      <c r="DM35" s="312"/>
      <c r="DN35" s="312"/>
      <c r="DO35" s="312"/>
      <c r="DP35" s="312"/>
      <c r="DQ35" s="312"/>
      <c r="DR35" s="312"/>
      <c r="DS35" s="312"/>
      <c r="DT35" s="312"/>
      <c r="DU35" s="312"/>
      <c r="DV35" s="312"/>
      <c r="DW35" s="312"/>
      <c r="DX35" s="312"/>
      <c r="DY35" s="312"/>
      <c r="DZ35" s="312"/>
      <c r="EA35" s="312"/>
      <c r="EB35" s="312"/>
      <c r="EC35" s="312"/>
      <c r="ED35" s="312"/>
      <c r="EE35" s="312"/>
      <c r="EF35" s="312"/>
      <c r="EG35" s="312"/>
      <c r="EH35" s="312"/>
      <c r="EI35" s="312"/>
      <c r="EJ35" s="312"/>
      <c r="EK35" s="312"/>
      <c r="EL35" s="312"/>
      <c r="EM35" s="312"/>
      <c r="EN35" s="312"/>
      <c r="EO35" s="312"/>
      <c r="EP35" s="312"/>
      <c r="EQ35" s="312"/>
      <c r="ER35" s="312"/>
      <c r="ES35" s="312"/>
      <c r="ET35" s="312"/>
      <c r="EU35" s="312"/>
      <c r="EV35" s="312"/>
      <c r="EW35" s="312"/>
      <c r="EX35" s="312"/>
      <c r="EY35" s="312"/>
      <c r="EZ35" s="312"/>
      <c r="FA35" s="312"/>
      <c r="FB35" s="312"/>
      <c r="FC35" s="312"/>
      <c r="FD35" s="312"/>
      <c r="FE35" s="312"/>
      <c r="FF35" s="312"/>
      <c r="FG35" s="312"/>
      <c r="FH35" s="312"/>
      <c r="FI35" s="312"/>
      <c r="FJ35" s="312"/>
      <c r="FK35" s="312"/>
      <c r="FL35" s="312"/>
      <c r="FM35" s="312"/>
      <c r="FN35" s="312"/>
      <c r="FO35" s="312"/>
      <c r="FP35" s="312"/>
      <c r="FQ35" s="312"/>
      <c r="FR35" s="312"/>
      <c r="FS35" s="312"/>
      <c r="FT35" s="312"/>
      <c r="FU35" s="312"/>
      <c r="FV35" s="312"/>
      <c r="FW35" s="312"/>
      <c r="FX35" s="312"/>
      <c r="FY35" s="312"/>
      <c r="FZ35" s="312"/>
      <c r="GA35" s="312"/>
      <c r="GB35" s="312"/>
      <c r="GC35" s="312"/>
      <c r="GD35" s="312"/>
      <c r="GE35" s="312"/>
      <c r="GF35" s="312"/>
      <c r="GG35" s="312"/>
      <c r="GH35" s="312"/>
      <c r="GI35" s="312"/>
      <c r="GJ35" s="312"/>
      <c r="GK35" s="312"/>
      <c r="GL35" s="312"/>
      <c r="GM35" s="312"/>
      <c r="GN35" s="312"/>
      <c r="GO35" s="312"/>
      <c r="GP35" s="312"/>
      <c r="GQ35" s="312"/>
      <c r="GR35" s="312"/>
      <c r="GS35" s="312"/>
      <c r="GT35" s="312"/>
      <c r="GU35" s="312"/>
      <c r="GV35" s="312"/>
      <c r="GW35" s="312"/>
      <c r="GX35" s="312"/>
      <c r="GY35" s="312"/>
      <c r="GZ35" s="312"/>
      <c r="HA35" s="312"/>
      <c r="HB35" s="312"/>
      <c r="HC35" s="312"/>
      <c r="HD35" s="312"/>
      <c r="HE35" s="312"/>
      <c r="HF35" s="312"/>
      <c r="HG35" s="312"/>
      <c r="HH35" s="312"/>
      <c r="HI35" s="312"/>
      <c r="HJ35" s="312"/>
      <c r="HK35" s="312"/>
      <c r="HL35" s="312"/>
      <c r="HM35" s="312"/>
      <c r="HN35" s="312"/>
      <c r="HO35" s="312"/>
      <c r="HP35" s="312"/>
      <c r="HQ35" s="312"/>
      <c r="HR35" s="312"/>
      <c r="HS35" s="312"/>
      <c r="HT35" s="312"/>
      <c r="HU35" s="312"/>
      <c r="HV35" s="312"/>
      <c r="HW35" s="312"/>
      <c r="HX35" s="312"/>
      <c r="HY35" s="312"/>
      <c r="HZ35" s="312"/>
      <c r="IA35" s="312"/>
      <c r="IB35" s="312"/>
      <c r="IC35" s="312"/>
      <c r="ID35" s="312"/>
      <c r="IE35" s="312"/>
      <c r="IF35" s="312"/>
      <c r="IG35" s="312"/>
    </row>
    <row r="36" spans="1:241" ht="17.25" customHeight="1">
      <c r="A36" s="330" t="s">
        <v>36</v>
      </c>
      <c r="B36" s="325">
        <v>20228</v>
      </c>
      <c r="C36" s="316"/>
      <c r="D36" s="316"/>
      <c r="E36" s="316"/>
      <c r="F36" s="316"/>
      <c r="G36" s="316"/>
      <c r="H36" s="316"/>
      <c r="I36" s="316"/>
      <c r="J36" s="316"/>
      <c r="K36" s="316"/>
      <c r="L36" s="316"/>
      <c r="M36" s="316"/>
      <c r="N36" s="316"/>
      <c r="O36" s="316"/>
      <c r="P36" s="316"/>
      <c r="Q36" s="316"/>
      <c r="R36" s="316"/>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2"/>
      <c r="CA36" s="312"/>
      <c r="CB36" s="312"/>
      <c r="CC36" s="312"/>
      <c r="CD36" s="312"/>
      <c r="CE36" s="312"/>
      <c r="CF36" s="312"/>
      <c r="CG36" s="312"/>
      <c r="CH36" s="312"/>
      <c r="CI36" s="312"/>
      <c r="CJ36" s="312"/>
      <c r="CK36" s="312"/>
      <c r="CL36" s="312"/>
      <c r="CM36" s="312"/>
      <c r="CN36" s="312"/>
      <c r="CO36" s="312"/>
      <c r="CP36" s="312"/>
      <c r="CQ36" s="312"/>
      <c r="CR36" s="312"/>
      <c r="CS36" s="312"/>
      <c r="CT36" s="312"/>
      <c r="CU36" s="312"/>
      <c r="CV36" s="312"/>
      <c r="CW36" s="312"/>
      <c r="CX36" s="312"/>
      <c r="CY36" s="312"/>
      <c r="CZ36" s="312"/>
      <c r="DA36" s="312"/>
      <c r="DB36" s="312"/>
      <c r="DC36" s="312"/>
      <c r="DD36" s="312"/>
      <c r="DE36" s="312"/>
      <c r="DF36" s="312"/>
      <c r="DG36" s="312"/>
      <c r="DH36" s="312"/>
      <c r="DI36" s="312"/>
      <c r="DJ36" s="312"/>
      <c r="DK36" s="312"/>
      <c r="DL36" s="312"/>
      <c r="DM36" s="312"/>
      <c r="DN36" s="312"/>
      <c r="DO36" s="312"/>
      <c r="DP36" s="312"/>
      <c r="DQ36" s="312"/>
      <c r="DR36" s="312"/>
      <c r="DS36" s="312"/>
      <c r="DT36" s="312"/>
      <c r="DU36" s="312"/>
      <c r="DV36" s="312"/>
      <c r="DW36" s="312"/>
      <c r="DX36" s="312"/>
      <c r="DY36" s="312"/>
      <c r="DZ36" s="312"/>
      <c r="EA36" s="312"/>
      <c r="EB36" s="312"/>
      <c r="EC36" s="312"/>
      <c r="ED36" s="312"/>
      <c r="EE36" s="312"/>
      <c r="EF36" s="312"/>
      <c r="EG36" s="312"/>
      <c r="EH36" s="312"/>
      <c r="EI36" s="312"/>
      <c r="EJ36" s="312"/>
      <c r="EK36" s="312"/>
      <c r="EL36" s="312"/>
      <c r="EM36" s="312"/>
      <c r="EN36" s="312"/>
      <c r="EO36" s="312"/>
      <c r="EP36" s="312"/>
      <c r="EQ36" s="312"/>
      <c r="ER36" s="312"/>
      <c r="ES36" s="312"/>
      <c r="ET36" s="312"/>
      <c r="EU36" s="312"/>
      <c r="EV36" s="312"/>
      <c r="EW36" s="312"/>
      <c r="EX36" s="312"/>
      <c r="EY36" s="312"/>
      <c r="EZ36" s="312"/>
      <c r="FA36" s="312"/>
      <c r="FB36" s="312"/>
      <c r="FC36" s="312"/>
      <c r="FD36" s="312"/>
      <c r="FE36" s="312"/>
      <c r="FF36" s="312"/>
      <c r="FG36" s="312"/>
      <c r="FH36" s="312"/>
      <c r="FI36" s="312"/>
      <c r="FJ36" s="312"/>
      <c r="FK36" s="312"/>
      <c r="FL36" s="312"/>
      <c r="FM36" s="312"/>
      <c r="FN36" s="312"/>
      <c r="FO36" s="312"/>
      <c r="FP36" s="312"/>
      <c r="FQ36" s="312"/>
      <c r="FR36" s="312"/>
      <c r="FS36" s="312"/>
      <c r="FT36" s="312"/>
      <c r="FU36" s="312"/>
      <c r="FV36" s="312"/>
      <c r="FW36" s="312"/>
      <c r="FX36" s="312"/>
      <c r="FY36" s="312"/>
      <c r="FZ36" s="312"/>
      <c r="GA36" s="312"/>
      <c r="GB36" s="312"/>
      <c r="GC36" s="312"/>
      <c r="GD36" s="312"/>
      <c r="GE36" s="312"/>
      <c r="GF36" s="312"/>
      <c r="GG36" s="312"/>
      <c r="GH36" s="312"/>
      <c r="GI36" s="312"/>
      <c r="GJ36" s="312"/>
      <c r="GK36" s="312"/>
      <c r="GL36" s="312"/>
      <c r="GM36" s="312"/>
      <c r="GN36" s="312"/>
      <c r="GO36" s="312"/>
      <c r="GP36" s="312"/>
      <c r="GQ36" s="312"/>
      <c r="GR36" s="312"/>
      <c r="GS36" s="312"/>
      <c r="GT36" s="312"/>
      <c r="GU36" s="312"/>
      <c r="GV36" s="312"/>
      <c r="GW36" s="312"/>
      <c r="GX36" s="312"/>
      <c r="GY36" s="312"/>
      <c r="GZ36" s="312"/>
      <c r="HA36" s="312"/>
      <c r="HB36" s="312"/>
      <c r="HC36" s="312"/>
      <c r="HD36" s="312"/>
      <c r="HE36" s="312"/>
      <c r="HF36" s="312"/>
      <c r="HG36" s="312"/>
      <c r="HH36" s="312"/>
      <c r="HI36" s="312"/>
      <c r="HJ36" s="312"/>
      <c r="HK36" s="312"/>
      <c r="HL36" s="312"/>
      <c r="HM36" s="312"/>
      <c r="HN36" s="312"/>
      <c r="HO36" s="312"/>
      <c r="HP36" s="312"/>
      <c r="HQ36" s="312"/>
      <c r="HR36" s="312"/>
      <c r="HS36" s="312"/>
      <c r="HT36" s="312"/>
      <c r="HU36" s="312"/>
      <c r="HV36" s="312"/>
      <c r="HW36" s="312"/>
      <c r="HX36" s="312"/>
      <c r="HY36" s="312"/>
      <c r="HZ36" s="312"/>
      <c r="IA36" s="312"/>
      <c r="IB36" s="312"/>
      <c r="IC36" s="312"/>
      <c r="ID36" s="312"/>
      <c r="IE36" s="312"/>
      <c r="IF36" s="312"/>
      <c r="IG36" s="312"/>
    </row>
    <row r="37" spans="1:241" ht="17.25" customHeight="1">
      <c r="A37" s="330" t="s">
        <v>37</v>
      </c>
      <c r="B37" s="325">
        <v>510</v>
      </c>
      <c r="C37" s="316"/>
      <c r="D37" s="316"/>
      <c r="E37" s="316"/>
      <c r="F37" s="316"/>
      <c r="G37" s="316"/>
      <c r="H37" s="316"/>
      <c r="I37" s="316"/>
      <c r="J37" s="316"/>
      <c r="K37" s="316"/>
      <c r="L37" s="316"/>
      <c r="M37" s="316"/>
      <c r="N37" s="316"/>
      <c r="O37" s="316"/>
      <c r="P37" s="316"/>
      <c r="Q37" s="316"/>
      <c r="R37" s="316"/>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c r="BS37" s="312"/>
      <c r="BT37" s="312"/>
      <c r="BU37" s="312"/>
      <c r="BV37" s="312"/>
      <c r="BW37" s="312"/>
      <c r="BX37" s="312"/>
      <c r="BY37" s="312"/>
      <c r="BZ37" s="312"/>
      <c r="CA37" s="312"/>
      <c r="CB37" s="312"/>
      <c r="CC37" s="312"/>
      <c r="CD37" s="312"/>
      <c r="CE37" s="312"/>
      <c r="CF37" s="312"/>
      <c r="CG37" s="312"/>
      <c r="CH37" s="312"/>
      <c r="CI37" s="312"/>
      <c r="CJ37" s="312"/>
      <c r="CK37" s="312"/>
      <c r="CL37" s="312"/>
      <c r="CM37" s="312"/>
      <c r="CN37" s="312"/>
      <c r="CO37" s="312"/>
      <c r="CP37" s="312"/>
      <c r="CQ37" s="312"/>
      <c r="CR37" s="312"/>
      <c r="CS37" s="312"/>
      <c r="CT37" s="312"/>
      <c r="CU37" s="312"/>
      <c r="CV37" s="312"/>
      <c r="CW37" s="312"/>
      <c r="CX37" s="312"/>
      <c r="CY37" s="312"/>
      <c r="CZ37" s="312"/>
      <c r="DA37" s="312"/>
      <c r="DB37" s="312"/>
      <c r="DC37" s="312"/>
      <c r="DD37" s="312"/>
      <c r="DE37" s="312"/>
      <c r="DF37" s="312"/>
      <c r="DG37" s="312"/>
      <c r="DH37" s="312"/>
      <c r="DI37" s="312"/>
      <c r="DJ37" s="312"/>
      <c r="DK37" s="312"/>
      <c r="DL37" s="312"/>
      <c r="DM37" s="312"/>
      <c r="DN37" s="312"/>
      <c r="DO37" s="312"/>
      <c r="DP37" s="312"/>
      <c r="DQ37" s="312"/>
      <c r="DR37" s="312"/>
      <c r="DS37" s="312"/>
      <c r="DT37" s="312"/>
      <c r="DU37" s="312"/>
      <c r="DV37" s="312"/>
      <c r="DW37" s="312"/>
      <c r="DX37" s="312"/>
      <c r="DY37" s="312"/>
      <c r="DZ37" s="312"/>
      <c r="EA37" s="312"/>
      <c r="EB37" s="312"/>
      <c r="EC37" s="312"/>
      <c r="ED37" s="312"/>
      <c r="EE37" s="312"/>
      <c r="EF37" s="312"/>
      <c r="EG37" s="312"/>
      <c r="EH37" s="312"/>
      <c r="EI37" s="312"/>
      <c r="EJ37" s="312"/>
      <c r="EK37" s="312"/>
      <c r="EL37" s="312"/>
      <c r="EM37" s="312"/>
      <c r="EN37" s="312"/>
      <c r="EO37" s="312"/>
      <c r="EP37" s="312"/>
      <c r="EQ37" s="312"/>
      <c r="ER37" s="312"/>
      <c r="ES37" s="312"/>
      <c r="ET37" s="312"/>
      <c r="EU37" s="312"/>
      <c r="EV37" s="312"/>
      <c r="EW37" s="312"/>
      <c r="EX37" s="312"/>
      <c r="EY37" s="312"/>
      <c r="EZ37" s="312"/>
      <c r="FA37" s="312"/>
      <c r="FB37" s="312"/>
      <c r="FC37" s="312"/>
      <c r="FD37" s="312"/>
      <c r="FE37" s="312"/>
      <c r="FF37" s="312"/>
      <c r="FG37" s="312"/>
      <c r="FH37" s="312"/>
      <c r="FI37" s="312"/>
      <c r="FJ37" s="312"/>
      <c r="FK37" s="312"/>
      <c r="FL37" s="312"/>
      <c r="FM37" s="312"/>
      <c r="FN37" s="312"/>
      <c r="FO37" s="312"/>
      <c r="FP37" s="312"/>
      <c r="FQ37" s="312"/>
      <c r="FR37" s="312"/>
      <c r="FS37" s="312"/>
      <c r="FT37" s="312"/>
      <c r="FU37" s="312"/>
      <c r="FV37" s="312"/>
      <c r="FW37" s="312"/>
      <c r="FX37" s="312"/>
      <c r="FY37" s="312"/>
      <c r="FZ37" s="312"/>
      <c r="GA37" s="312"/>
      <c r="GB37" s="312"/>
      <c r="GC37" s="312"/>
      <c r="GD37" s="312"/>
      <c r="GE37" s="312"/>
      <c r="GF37" s="312"/>
      <c r="GG37" s="312"/>
      <c r="GH37" s="312"/>
      <c r="GI37" s="312"/>
      <c r="GJ37" s="312"/>
      <c r="GK37" s="312"/>
      <c r="GL37" s="312"/>
      <c r="GM37" s="312"/>
      <c r="GN37" s="312"/>
      <c r="GO37" s="312"/>
      <c r="GP37" s="312"/>
      <c r="GQ37" s="312"/>
      <c r="GR37" s="312"/>
      <c r="GS37" s="312"/>
      <c r="GT37" s="312"/>
      <c r="GU37" s="312"/>
      <c r="GV37" s="312"/>
      <c r="GW37" s="312"/>
      <c r="GX37" s="312"/>
      <c r="GY37" s="312"/>
      <c r="GZ37" s="312"/>
      <c r="HA37" s="312"/>
      <c r="HB37" s="312"/>
      <c r="HC37" s="312"/>
      <c r="HD37" s="312"/>
      <c r="HE37" s="312"/>
      <c r="HF37" s="312"/>
      <c r="HG37" s="312"/>
      <c r="HH37" s="312"/>
      <c r="HI37" s="312"/>
      <c r="HJ37" s="312"/>
      <c r="HK37" s="312"/>
      <c r="HL37" s="312"/>
      <c r="HM37" s="312"/>
      <c r="HN37" s="312"/>
      <c r="HO37" s="312"/>
      <c r="HP37" s="312"/>
      <c r="HQ37" s="312"/>
      <c r="HR37" s="312"/>
      <c r="HS37" s="312"/>
      <c r="HT37" s="312"/>
      <c r="HU37" s="312"/>
      <c r="HV37" s="312"/>
      <c r="HW37" s="312"/>
      <c r="HX37" s="312"/>
      <c r="HY37" s="312"/>
      <c r="HZ37" s="312"/>
      <c r="IA37" s="312"/>
      <c r="IB37" s="312"/>
      <c r="IC37" s="312"/>
      <c r="ID37" s="312"/>
      <c r="IE37" s="312"/>
      <c r="IF37" s="312"/>
      <c r="IG37" s="312"/>
    </row>
    <row r="38" spans="1:241" ht="17.25" customHeight="1">
      <c r="A38" s="331" t="s">
        <v>38</v>
      </c>
      <c r="B38" s="325">
        <v>5247</v>
      </c>
      <c r="C38" s="316"/>
      <c r="D38" s="316"/>
      <c r="E38" s="316"/>
      <c r="F38" s="316"/>
      <c r="G38" s="316"/>
      <c r="H38" s="316"/>
      <c r="I38" s="316"/>
      <c r="J38" s="316"/>
      <c r="K38" s="316"/>
      <c r="L38" s="316"/>
      <c r="M38" s="316"/>
      <c r="N38" s="316"/>
      <c r="O38" s="316"/>
      <c r="P38" s="316"/>
      <c r="Q38" s="316"/>
      <c r="R38" s="316"/>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c r="BS38" s="312"/>
      <c r="BT38" s="312"/>
      <c r="BU38" s="312"/>
      <c r="BV38" s="312"/>
      <c r="BW38" s="312"/>
      <c r="BX38" s="312"/>
      <c r="BY38" s="312"/>
      <c r="BZ38" s="312"/>
      <c r="CA38" s="312"/>
      <c r="CB38" s="312"/>
      <c r="CC38" s="312"/>
      <c r="CD38" s="312"/>
      <c r="CE38" s="312"/>
      <c r="CF38" s="312"/>
      <c r="CG38" s="312"/>
      <c r="CH38" s="312"/>
      <c r="CI38" s="312"/>
      <c r="CJ38" s="312"/>
      <c r="CK38" s="312"/>
      <c r="CL38" s="312"/>
      <c r="CM38" s="312"/>
      <c r="CN38" s="312"/>
      <c r="CO38" s="312"/>
      <c r="CP38" s="312"/>
      <c r="CQ38" s="312"/>
      <c r="CR38" s="312"/>
      <c r="CS38" s="312"/>
      <c r="CT38" s="312"/>
      <c r="CU38" s="312"/>
      <c r="CV38" s="312"/>
      <c r="CW38" s="312"/>
      <c r="CX38" s="312"/>
      <c r="CY38" s="312"/>
      <c r="CZ38" s="312"/>
      <c r="DA38" s="312"/>
      <c r="DB38" s="312"/>
      <c r="DC38" s="312"/>
      <c r="DD38" s="312"/>
      <c r="DE38" s="312"/>
      <c r="DF38" s="312"/>
      <c r="DG38" s="312"/>
      <c r="DH38" s="312"/>
      <c r="DI38" s="312"/>
      <c r="DJ38" s="312"/>
      <c r="DK38" s="312"/>
      <c r="DL38" s="312"/>
      <c r="DM38" s="312"/>
      <c r="DN38" s="312"/>
      <c r="DO38" s="312"/>
      <c r="DP38" s="312"/>
      <c r="DQ38" s="312"/>
      <c r="DR38" s="312"/>
      <c r="DS38" s="312"/>
      <c r="DT38" s="312"/>
      <c r="DU38" s="312"/>
      <c r="DV38" s="312"/>
      <c r="DW38" s="312"/>
      <c r="DX38" s="312"/>
      <c r="DY38" s="312"/>
      <c r="DZ38" s="312"/>
      <c r="EA38" s="312"/>
      <c r="EB38" s="312"/>
      <c r="EC38" s="312"/>
      <c r="ED38" s="312"/>
      <c r="EE38" s="312"/>
      <c r="EF38" s="312"/>
      <c r="EG38" s="312"/>
      <c r="EH38" s="312"/>
      <c r="EI38" s="312"/>
      <c r="EJ38" s="312"/>
      <c r="EK38" s="312"/>
      <c r="EL38" s="312"/>
      <c r="EM38" s="312"/>
      <c r="EN38" s="312"/>
      <c r="EO38" s="312"/>
      <c r="EP38" s="312"/>
      <c r="EQ38" s="312"/>
      <c r="ER38" s="312"/>
      <c r="ES38" s="312"/>
      <c r="ET38" s="312"/>
      <c r="EU38" s="312"/>
      <c r="EV38" s="312"/>
      <c r="EW38" s="312"/>
      <c r="EX38" s="312"/>
      <c r="EY38" s="312"/>
      <c r="EZ38" s="312"/>
      <c r="FA38" s="312"/>
      <c r="FB38" s="312"/>
      <c r="FC38" s="312"/>
      <c r="FD38" s="312"/>
      <c r="FE38" s="312"/>
      <c r="FF38" s="312"/>
      <c r="FG38" s="312"/>
      <c r="FH38" s="312"/>
      <c r="FI38" s="312"/>
      <c r="FJ38" s="312"/>
      <c r="FK38" s="312"/>
      <c r="FL38" s="312"/>
      <c r="FM38" s="312"/>
      <c r="FN38" s="312"/>
      <c r="FO38" s="312"/>
      <c r="FP38" s="312"/>
      <c r="FQ38" s="312"/>
      <c r="FR38" s="312"/>
      <c r="FS38" s="312"/>
      <c r="FT38" s="312"/>
      <c r="FU38" s="312"/>
      <c r="FV38" s="312"/>
      <c r="FW38" s="312"/>
      <c r="FX38" s="312"/>
      <c r="FY38" s="312"/>
      <c r="FZ38" s="312"/>
      <c r="GA38" s="312"/>
      <c r="GB38" s="312"/>
      <c r="GC38" s="312"/>
      <c r="GD38" s="312"/>
      <c r="GE38" s="312"/>
      <c r="GF38" s="312"/>
      <c r="GG38" s="312"/>
      <c r="GH38" s="312"/>
      <c r="GI38" s="312"/>
      <c r="GJ38" s="312"/>
      <c r="GK38" s="312"/>
      <c r="GL38" s="312"/>
      <c r="GM38" s="312"/>
      <c r="GN38" s="312"/>
      <c r="GO38" s="312"/>
      <c r="GP38" s="312"/>
      <c r="GQ38" s="312"/>
      <c r="GR38" s="312"/>
      <c r="GS38" s="312"/>
      <c r="GT38" s="312"/>
      <c r="GU38" s="312"/>
      <c r="GV38" s="312"/>
      <c r="GW38" s="312"/>
      <c r="GX38" s="312"/>
      <c r="GY38" s="312"/>
      <c r="GZ38" s="312"/>
      <c r="HA38" s="312"/>
      <c r="HB38" s="312"/>
      <c r="HC38" s="312"/>
      <c r="HD38" s="312"/>
      <c r="HE38" s="312"/>
      <c r="HF38" s="312"/>
      <c r="HG38" s="312"/>
      <c r="HH38" s="312"/>
      <c r="HI38" s="312"/>
      <c r="HJ38" s="312"/>
      <c r="HK38" s="312"/>
      <c r="HL38" s="312"/>
      <c r="HM38" s="312"/>
      <c r="HN38" s="312"/>
      <c r="HO38" s="312"/>
      <c r="HP38" s="312"/>
      <c r="HQ38" s="312"/>
      <c r="HR38" s="312"/>
      <c r="HS38" s="312"/>
      <c r="HT38" s="312"/>
      <c r="HU38" s="312"/>
      <c r="HV38" s="312"/>
      <c r="HW38" s="312"/>
      <c r="HX38" s="312"/>
      <c r="HY38" s="312"/>
      <c r="HZ38" s="312"/>
      <c r="IA38" s="312"/>
      <c r="IB38" s="312"/>
      <c r="IC38" s="312"/>
      <c r="ID38" s="312"/>
      <c r="IE38" s="312"/>
      <c r="IF38" s="312"/>
      <c r="IG38" s="312"/>
    </row>
    <row r="39" spans="1:241" ht="17.25" customHeight="1">
      <c r="A39" s="331" t="s">
        <v>39</v>
      </c>
      <c r="B39" s="325">
        <v>8047</v>
      </c>
      <c r="C39" s="316"/>
      <c r="D39" s="316"/>
      <c r="E39" s="316"/>
      <c r="F39" s="316"/>
      <c r="G39" s="316"/>
      <c r="H39" s="316"/>
      <c r="I39" s="316"/>
      <c r="J39" s="316"/>
      <c r="K39" s="316"/>
      <c r="L39" s="316"/>
      <c r="M39" s="316"/>
      <c r="N39" s="316"/>
      <c r="O39" s="316"/>
      <c r="P39" s="316"/>
      <c r="Q39" s="316"/>
      <c r="R39" s="316"/>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c r="BS39" s="312"/>
      <c r="BT39" s="312"/>
      <c r="BU39" s="312"/>
      <c r="BV39" s="312"/>
      <c r="BW39" s="312"/>
      <c r="BX39" s="312"/>
      <c r="BY39" s="312"/>
      <c r="BZ39" s="312"/>
      <c r="CA39" s="312"/>
      <c r="CB39" s="312"/>
      <c r="CC39" s="312"/>
      <c r="CD39" s="312"/>
      <c r="CE39" s="312"/>
      <c r="CF39" s="312"/>
      <c r="CG39" s="312"/>
      <c r="CH39" s="312"/>
      <c r="CI39" s="312"/>
      <c r="CJ39" s="312"/>
      <c r="CK39" s="312"/>
      <c r="CL39" s="312"/>
      <c r="CM39" s="312"/>
      <c r="CN39" s="312"/>
      <c r="CO39" s="312"/>
      <c r="CP39" s="312"/>
      <c r="CQ39" s="312"/>
      <c r="CR39" s="312"/>
      <c r="CS39" s="312"/>
      <c r="CT39" s="312"/>
      <c r="CU39" s="312"/>
      <c r="CV39" s="312"/>
      <c r="CW39" s="312"/>
      <c r="CX39" s="312"/>
      <c r="CY39" s="312"/>
      <c r="CZ39" s="312"/>
      <c r="DA39" s="312"/>
      <c r="DB39" s="312"/>
      <c r="DC39" s="312"/>
      <c r="DD39" s="312"/>
      <c r="DE39" s="312"/>
      <c r="DF39" s="312"/>
      <c r="DG39" s="312"/>
      <c r="DH39" s="312"/>
      <c r="DI39" s="312"/>
      <c r="DJ39" s="312"/>
      <c r="DK39" s="312"/>
      <c r="DL39" s="312"/>
      <c r="DM39" s="312"/>
      <c r="DN39" s="312"/>
      <c r="DO39" s="312"/>
      <c r="DP39" s="312"/>
      <c r="DQ39" s="312"/>
      <c r="DR39" s="312"/>
      <c r="DS39" s="312"/>
      <c r="DT39" s="312"/>
      <c r="DU39" s="312"/>
      <c r="DV39" s="312"/>
      <c r="DW39" s="312"/>
      <c r="DX39" s="312"/>
      <c r="DY39" s="312"/>
      <c r="DZ39" s="312"/>
      <c r="EA39" s="312"/>
      <c r="EB39" s="312"/>
      <c r="EC39" s="312"/>
      <c r="ED39" s="312"/>
      <c r="EE39" s="312"/>
      <c r="EF39" s="312"/>
      <c r="EG39" s="312"/>
      <c r="EH39" s="312"/>
      <c r="EI39" s="312"/>
      <c r="EJ39" s="312"/>
      <c r="EK39" s="312"/>
      <c r="EL39" s="312"/>
      <c r="EM39" s="312"/>
      <c r="EN39" s="312"/>
      <c r="EO39" s="312"/>
      <c r="EP39" s="312"/>
      <c r="EQ39" s="312"/>
      <c r="ER39" s="312"/>
      <c r="ES39" s="312"/>
      <c r="ET39" s="312"/>
      <c r="EU39" s="312"/>
      <c r="EV39" s="312"/>
      <c r="EW39" s="312"/>
      <c r="EX39" s="312"/>
      <c r="EY39" s="312"/>
      <c r="EZ39" s="312"/>
      <c r="FA39" s="312"/>
      <c r="FB39" s="312"/>
      <c r="FC39" s="312"/>
      <c r="FD39" s="312"/>
      <c r="FE39" s="312"/>
      <c r="FF39" s="312"/>
      <c r="FG39" s="312"/>
      <c r="FH39" s="312"/>
      <c r="FI39" s="312"/>
      <c r="FJ39" s="312"/>
      <c r="FK39" s="312"/>
      <c r="FL39" s="312"/>
      <c r="FM39" s="312"/>
      <c r="FN39" s="312"/>
      <c r="FO39" s="312"/>
      <c r="FP39" s="312"/>
      <c r="FQ39" s="312"/>
      <c r="FR39" s="312"/>
      <c r="FS39" s="312"/>
      <c r="FT39" s="312"/>
      <c r="FU39" s="312"/>
      <c r="FV39" s="312"/>
      <c r="FW39" s="312"/>
      <c r="FX39" s="312"/>
      <c r="FY39" s="312"/>
      <c r="FZ39" s="312"/>
      <c r="GA39" s="312"/>
      <c r="GB39" s="312"/>
      <c r="GC39" s="312"/>
      <c r="GD39" s="312"/>
      <c r="GE39" s="312"/>
      <c r="GF39" s="312"/>
      <c r="GG39" s="312"/>
      <c r="GH39" s="312"/>
      <c r="GI39" s="312"/>
      <c r="GJ39" s="312"/>
      <c r="GK39" s="312"/>
      <c r="GL39" s="312"/>
      <c r="GM39" s="312"/>
      <c r="GN39" s="312"/>
      <c r="GO39" s="312"/>
      <c r="GP39" s="312"/>
      <c r="GQ39" s="312"/>
      <c r="GR39" s="312"/>
      <c r="GS39" s="312"/>
      <c r="GT39" s="312"/>
      <c r="GU39" s="312"/>
      <c r="GV39" s="312"/>
      <c r="GW39" s="312"/>
      <c r="GX39" s="312"/>
      <c r="GY39" s="312"/>
      <c r="GZ39" s="312"/>
      <c r="HA39" s="312"/>
      <c r="HB39" s="312"/>
      <c r="HC39" s="312"/>
      <c r="HD39" s="312"/>
      <c r="HE39" s="312"/>
      <c r="HF39" s="312"/>
      <c r="HG39" s="312"/>
      <c r="HH39" s="312"/>
      <c r="HI39" s="312"/>
      <c r="HJ39" s="312"/>
      <c r="HK39" s="312"/>
      <c r="HL39" s="312"/>
      <c r="HM39" s="312"/>
      <c r="HN39" s="312"/>
      <c r="HO39" s="312"/>
      <c r="HP39" s="312"/>
      <c r="HQ39" s="312"/>
      <c r="HR39" s="312"/>
      <c r="HS39" s="312"/>
      <c r="HT39" s="312"/>
      <c r="HU39" s="312"/>
      <c r="HV39" s="312"/>
      <c r="HW39" s="312"/>
      <c r="HX39" s="312"/>
      <c r="HY39" s="312"/>
      <c r="HZ39" s="312"/>
      <c r="IA39" s="312"/>
      <c r="IB39" s="312"/>
      <c r="IC39" s="312"/>
      <c r="ID39" s="312"/>
      <c r="IE39" s="312"/>
      <c r="IF39" s="312"/>
      <c r="IG39" s="312"/>
    </row>
    <row r="40" spans="1:241" ht="17.25" customHeight="1">
      <c r="A40" s="331" t="s">
        <v>40</v>
      </c>
      <c r="B40" s="325">
        <v>5013</v>
      </c>
      <c r="C40" s="316"/>
      <c r="D40" s="316"/>
      <c r="E40" s="316"/>
      <c r="F40" s="316"/>
      <c r="G40" s="316"/>
      <c r="H40" s="316"/>
      <c r="I40" s="316"/>
      <c r="J40" s="316"/>
      <c r="K40" s="316"/>
      <c r="L40" s="316"/>
      <c r="M40" s="316"/>
      <c r="N40" s="316"/>
      <c r="O40" s="316"/>
      <c r="P40" s="316"/>
      <c r="Q40" s="316"/>
      <c r="R40" s="316"/>
      <c r="S40" s="312"/>
      <c r="T40" s="312"/>
      <c r="U40" s="312"/>
      <c r="V40" s="312"/>
      <c r="W40" s="312"/>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c r="BS40" s="312"/>
      <c r="BT40" s="312"/>
      <c r="BU40" s="312"/>
      <c r="BV40" s="312"/>
      <c r="BW40" s="312"/>
      <c r="BX40" s="312"/>
      <c r="BY40" s="312"/>
      <c r="BZ40" s="312"/>
      <c r="CA40" s="312"/>
      <c r="CB40" s="312"/>
      <c r="CC40" s="312"/>
      <c r="CD40" s="312"/>
      <c r="CE40" s="312"/>
      <c r="CF40" s="312"/>
      <c r="CG40" s="312"/>
      <c r="CH40" s="312"/>
      <c r="CI40" s="312"/>
      <c r="CJ40" s="312"/>
      <c r="CK40" s="312"/>
      <c r="CL40" s="312"/>
      <c r="CM40" s="312"/>
      <c r="CN40" s="312"/>
      <c r="CO40" s="312"/>
      <c r="CP40" s="312"/>
      <c r="CQ40" s="312"/>
      <c r="CR40" s="312"/>
      <c r="CS40" s="312"/>
      <c r="CT40" s="312"/>
      <c r="CU40" s="312"/>
      <c r="CV40" s="312"/>
      <c r="CW40" s="312"/>
      <c r="CX40" s="312"/>
      <c r="CY40" s="312"/>
      <c r="CZ40" s="312"/>
      <c r="DA40" s="312"/>
      <c r="DB40" s="312"/>
      <c r="DC40" s="312"/>
      <c r="DD40" s="312"/>
      <c r="DE40" s="312"/>
      <c r="DF40" s="312"/>
      <c r="DG40" s="312"/>
      <c r="DH40" s="312"/>
      <c r="DI40" s="312"/>
      <c r="DJ40" s="312"/>
      <c r="DK40" s="312"/>
      <c r="DL40" s="312"/>
      <c r="DM40" s="312"/>
      <c r="DN40" s="312"/>
      <c r="DO40" s="312"/>
      <c r="DP40" s="312"/>
      <c r="DQ40" s="312"/>
      <c r="DR40" s="312"/>
      <c r="DS40" s="312"/>
      <c r="DT40" s="312"/>
      <c r="DU40" s="312"/>
      <c r="DV40" s="312"/>
      <c r="DW40" s="312"/>
      <c r="DX40" s="312"/>
      <c r="DY40" s="312"/>
      <c r="DZ40" s="312"/>
      <c r="EA40" s="312"/>
      <c r="EB40" s="312"/>
      <c r="EC40" s="312"/>
      <c r="ED40" s="312"/>
      <c r="EE40" s="312"/>
      <c r="EF40" s="312"/>
      <c r="EG40" s="312"/>
      <c r="EH40" s="312"/>
      <c r="EI40" s="312"/>
      <c r="EJ40" s="312"/>
      <c r="EK40" s="312"/>
      <c r="EL40" s="312"/>
      <c r="EM40" s="312"/>
      <c r="EN40" s="312"/>
      <c r="EO40" s="312"/>
      <c r="EP40" s="312"/>
      <c r="EQ40" s="312"/>
      <c r="ER40" s="312"/>
      <c r="ES40" s="312"/>
      <c r="ET40" s="312"/>
      <c r="EU40" s="312"/>
      <c r="EV40" s="312"/>
      <c r="EW40" s="312"/>
      <c r="EX40" s="312"/>
      <c r="EY40" s="312"/>
      <c r="EZ40" s="312"/>
      <c r="FA40" s="312"/>
      <c r="FB40" s="312"/>
      <c r="FC40" s="312"/>
      <c r="FD40" s="312"/>
      <c r="FE40" s="312"/>
      <c r="FF40" s="312"/>
      <c r="FG40" s="312"/>
      <c r="FH40" s="312"/>
      <c r="FI40" s="312"/>
      <c r="FJ40" s="312"/>
      <c r="FK40" s="312"/>
      <c r="FL40" s="312"/>
      <c r="FM40" s="312"/>
      <c r="FN40" s="312"/>
      <c r="FO40" s="312"/>
      <c r="FP40" s="312"/>
      <c r="FQ40" s="312"/>
      <c r="FR40" s="312"/>
      <c r="FS40" s="312"/>
      <c r="FT40" s="312"/>
      <c r="FU40" s="312"/>
      <c r="FV40" s="312"/>
      <c r="FW40" s="312"/>
      <c r="FX40" s="312"/>
      <c r="FY40" s="312"/>
      <c r="FZ40" s="312"/>
      <c r="GA40" s="312"/>
      <c r="GB40" s="312"/>
      <c r="GC40" s="312"/>
      <c r="GD40" s="312"/>
      <c r="GE40" s="312"/>
      <c r="GF40" s="312"/>
      <c r="GG40" s="312"/>
      <c r="GH40" s="312"/>
      <c r="GI40" s="312"/>
      <c r="GJ40" s="312"/>
      <c r="GK40" s="312"/>
      <c r="GL40" s="312"/>
      <c r="GM40" s="312"/>
      <c r="GN40" s="312"/>
      <c r="GO40" s="312"/>
      <c r="GP40" s="312"/>
      <c r="GQ40" s="312"/>
      <c r="GR40" s="312"/>
      <c r="GS40" s="312"/>
      <c r="GT40" s="312"/>
      <c r="GU40" s="312"/>
      <c r="GV40" s="312"/>
      <c r="GW40" s="312"/>
      <c r="GX40" s="312"/>
      <c r="GY40" s="312"/>
      <c r="GZ40" s="312"/>
      <c r="HA40" s="312"/>
      <c r="HB40" s="312"/>
      <c r="HC40" s="312"/>
      <c r="HD40" s="312"/>
      <c r="HE40" s="312"/>
      <c r="HF40" s="312"/>
      <c r="HG40" s="312"/>
      <c r="HH40" s="312"/>
      <c r="HI40" s="312"/>
      <c r="HJ40" s="312"/>
      <c r="HK40" s="312"/>
      <c r="HL40" s="312"/>
      <c r="HM40" s="312"/>
      <c r="HN40" s="312"/>
      <c r="HO40" s="312"/>
      <c r="HP40" s="312"/>
      <c r="HQ40" s="312"/>
      <c r="HR40" s="312"/>
      <c r="HS40" s="312"/>
      <c r="HT40" s="312"/>
      <c r="HU40" s="312"/>
      <c r="HV40" s="312"/>
      <c r="HW40" s="312"/>
      <c r="HX40" s="312"/>
      <c r="HY40" s="312"/>
      <c r="HZ40" s="312"/>
      <c r="IA40" s="312"/>
      <c r="IB40" s="312"/>
      <c r="IC40" s="312"/>
      <c r="ID40" s="312"/>
      <c r="IE40" s="312"/>
      <c r="IF40" s="312"/>
      <c r="IG40" s="312"/>
    </row>
    <row r="41" spans="1:241" ht="17.25" customHeight="1">
      <c r="A41" s="331" t="s">
        <v>41</v>
      </c>
      <c r="B41" s="325">
        <f>SUM(B42:B48)</f>
        <v>2059</v>
      </c>
      <c r="C41" s="316"/>
      <c r="D41" s="316"/>
      <c r="E41" s="316"/>
      <c r="F41" s="316"/>
      <c r="G41" s="316"/>
      <c r="H41" s="316"/>
      <c r="I41" s="316"/>
      <c r="J41" s="316"/>
      <c r="K41" s="316"/>
      <c r="L41" s="316"/>
      <c r="M41" s="316"/>
      <c r="N41" s="316"/>
      <c r="O41" s="316"/>
      <c r="P41" s="316"/>
      <c r="Q41" s="316"/>
      <c r="R41" s="316"/>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c r="BS41" s="312"/>
      <c r="BT41" s="312"/>
      <c r="BU41" s="312"/>
      <c r="BV41" s="312"/>
      <c r="BW41" s="312"/>
      <c r="BX41" s="312"/>
      <c r="BY41" s="312"/>
      <c r="BZ41" s="312"/>
      <c r="CA41" s="312"/>
      <c r="CB41" s="312"/>
      <c r="CC41" s="312"/>
      <c r="CD41" s="312"/>
      <c r="CE41" s="312"/>
      <c r="CF41" s="312"/>
      <c r="CG41" s="312"/>
      <c r="CH41" s="312"/>
      <c r="CI41" s="312"/>
      <c r="CJ41" s="312"/>
      <c r="CK41" s="312"/>
      <c r="CL41" s="312"/>
      <c r="CM41" s="312"/>
      <c r="CN41" s="312"/>
      <c r="CO41" s="312"/>
      <c r="CP41" s="312"/>
      <c r="CQ41" s="312"/>
      <c r="CR41" s="312"/>
      <c r="CS41" s="312"/>
      <c r="CT41" s="312"/>
      <c r="CU41" s="312"/>
      <c r="CV41" s="312"/>
      <c r="CW41" s="312"/>
      <c r="CX41" s="312"/>
      <c r="CY41" s="312"/>
      <c r="CZ41" s="312"/>
      <c r="DA41" s="312"/>
      <c r="DB41" s="312"/>
      <c r="DC41" s="312"/>
      <c r="DD41" s="312"/>
      <c r="DE41" s="312"/>
      <c r="DF41" s="312"/>
      <c r="DG41" s="312"/>
      <c r="DH41" s="312"/>
      <c r="DI41" s="312"/>
      <c r="DJ41" s="312"/>
      <c r="DK41" s="312"/>
      <c r="DL41" s="312"/>
      <c r="DM41" s="312"/>
      <c r="DN41" s="312"/>
      <c r="DO41" s="312"/>
      <c r="DP41" s="312"/>
      <c r="DQ41" s="312"/>
      <c r="DR41" s="312"/>
      <c r="DS41" s="312"/>
      <c r="DT41" s="312"/>
      <c r="DU41" s="312"/>
      <c r="DV41" s="312"/>
      <c r="DW41" s="312"/>
      <c r="DX41" s="312"/>
      <c r="DY41" s="312"/>
      <c r="DZ41" s="312"/>
      <c r="EA41" s="312"/>
      <c r="EB41" s="312"/>
      <c r="EC41" s="312"/>
      <c r="ED41" s="312"/>
      <c r="EE41" s="312"/>
      <c r="EF41" s="312"/>
      <c r="EG41" s="312"/>
      <c r="EH41" s="312"/>
      <c r="EI41" s="312"/>
      <c r="EJ41" s="312"/>
      <c r="EK41" s="312"/>
      <c r="EL41" s="312"/>
      <c r="EM41" s="312"/>
      <c r="EN41" s="312"/>
      <c r="EO41" s="312"/>
      <c r="EP41" s="312"/>
      <c r="EQ41" s="312"/>
      <c r="ER41" s="312"/>
      <c r="ES41" s="312"/>
      <c r="ET41" s="312"/>
      <c r="EU41" s="312"/>
      <c r="EV41" s="312"/>
      <c r="EW41" s="312"/>
      <c r="EX41" s="312"/>
      <c r="EY41" s="312"/>
      <c r="EZ41" s="312"/>
      <c r="FA41" s="312"/>
      <c r="FB41" s="312"/>
      <c r="FC41" s="312"/>
      <c r="FD41" s="312"/>
      <c r="FE41" s="312"/>
      <c r="FF41" s="312"/>
      <c r="FG41" s="312"/>
      <c r="FH41" s="312"/>
      <c r="FI41" s="312"/>
      <c r="FJ41" s="312"/>
      <c r="FK41" s="312"/>
      <c r="FL41" s="312"/>
      <c r="FM41" s="312"/>
      <c r="FN41" s="312"/>
      <c r="FO41" s="312"/>
      <c r="FP41" s="312"/>
      <c r="FQ41" s="312"/>
      <c r="FR41" s="312"/>
      <c r="FS41" s="312"/>
      <c r="FT41" s="312"/>
      <c r="FU41" s="312"/>
      <c r="FV41" s="312"/>
      <c r="FW41" s="312"/>
      <c r="FX41" s="312"/>
      <c r="FY41" s="312"/>
      <c r="FZ41" s="312"/>
      <c r="GA41" s="312"/>
      <c r="GB41" s="312"/>
      <c r="GC41" s="312"/>
      <c r="GD41" s="312"/>
      <c r="GE41" s="312"/>
      <c r="GF41" s="312"/>
      <c r="GG41" s="312"/>
      <c r="GH41" s="312"/>
      <c r="GI41" s="312"/>
      <c r="GJ41" s="312"/>
      <c r="GK41" s="312"/>
      <c r="GL41" s="312"/>
      <c r="GM41" s="312"/>
      <c r="GN41" s="312"/>
      <c r="GO41" s="312"/>
      <c r="GP41" s="312"/>
      <c r="GQ41" s="312"/>
      <c r="GR41" s="312"/>
      <c r="GS41" s="312"/>
      <c r="GT41" s="312"/>
      <c r="GU41" s="312"/>
      <c r="GV41" s="312"/>
      <c r="GW41" s="312"/>
      <c r="GX41" s="312"/>
      <c r="GY41" s="312"/>
      <c r="GZ41" s="312"/>
      <c r="HA41" s="312"/>
      <c r="HB41" s="312"/>
      <c r="HC41" s="312"/>
      <c r="HD41" s="312"/>
      <c r="HE41" s="312"/>
      <c r="HF41" s="312"/>
      <c r="HG41" s="312"/>
      <c r="HH41" s="312"/>
      <c r="HI41" s="312"/>
      <c r="HJ41" s="312"/>
      <c r="HK41" s="312"/>
      <c r="HL41" s="312"/>
      <c r="HM41" s="312"/>
      <c r="HN41" s="312"/>
      <c r="HO41" s="312"/>
      <c r="HP41" s="312"/>
      <c r="HQ41" s="312"/>
      <c r="HR41" s="312"/>
      <c r="HS41" s="312"/>
      <c r="HT41" s="312"/>
      <c r="HU41" s="312"/>
      <c r="HV41" s="312"/>
      <c r="HW41" s="312"/>
      <c r="HX41" s="312"/>
      <c r="HY41" s="312"/>
      <c r="HZ41" s="312"/>
      <c r="IA41" s="312"/>
      <c r="IB41" s="312"/>
      <c r="IC41" s="312"/>
      <c r="ID41" s="312"/>
      <c r="IE41" s="312"/>
      <c r="IF41" s="312"/>
      <c r="IG41" s="312"/>
    </row>
    <row r="42" spans="1:241" ht="17.25" customHeight="1">
      <c r="A42" s="326" t="s">
        <v>42</v>
      </c>
      <c r="B42" s="327">
        <v>100</v>
      </c>
      <c r="C42" s="316"/>
      <c r="D42" s="316"/>
      <c r="E42" s="316"/>
      <c r="F42" s="316"/>
      <c r="G42" s="316"/>
      <c r="H42" s="316"/>
      <c r="I42" s="316"/>
      <c r="J42" s="316"/>
      <c r="K42" s="316"/>
      <c r="L42" s="316"/>
      <c r="M42" s="316"/>
      <c r="N42" s="316"/>
      <c r="O42" s="316"/>
      <c r="P42" s="316"/>
      <c r="Q42" s="316"/>
      <c r="R42" s="316"/>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c r="BS42" s="312"/>
      <c r="BT42" s="312"/>
      <c r="BU42" s="312"/>
      <c r="BV42" s="312"/>
      <c r="BW42" s="312"/>
      <c r="BX42" s="312"/>
      <c r="BY42" s="312"/>
      <c r="BZ42" s="312"/>
      <c r="CA42" s="312"/>
      <c r="CB42" s="312"/>
      <c r="CC42" s="312"/>
      <c r="CD42" s="312"/>
      <c r="CE42" s="312"/>
      <c r="CF42" s="312"/>
      <c r="CG42" s="312"/>
      <c r="CH42" s="312"/>
      <c r="CI42" s="312"/>
      <c r="CJ42" s="312"/>
      <c r="CK42" s="312"/>
      <c r="CL42" s="312"/>
      <c r="CM42" s="312"/>
      <c r="CN42" s="312"/>
      <c r="CO42" s="312"/>
      <c r="CP42" s="312"/>
      <c r="CQ42" s="312"/>
      <c r="CR42" s="312"/>
      <c r="CS42" s="312"/>
      <c r="CT42" s="312"/>
      <c r="CU42" s="312"/>
      <c r="CV42" s="312"/>
      <c r="CW42" s="312"/>
      <c r="CX42" s="312"/>
      <c r="CY42" s="312"/>
      <c r="CZ42" s="312"/>
      <c r="DA42" s="312"/>
      <c r="DB42" s="312"/>
      <c r="DC42" s="312"/>
      <c r="DD42" s="312"/>
      <c r="DE42" s="312"/>
      <c r="DF42" s="312"/>
      <c r="DG42" s="312"/>
      <c r="DH42" s="312"/>
      <c r="DI42" s="312"/>
      <c r="DJ42" s="312"/>
      <c r="DK42" s="312"/>
      <c r="DL42" s="312"/>
      <c r="DM42" s="312"/>
      <c r="DN42" s="312"/>
      <c r="DO42" s="312"/>
      <c r="DP42" s="312"/>
      <c r="DQ42" s="312"/>
      <c r="DR42" s="312"/>
      <c r="DS42" s="312"/>
      <c r="DT42" s="312"/>
      <c r="DU42" s="312"/>
      <c r="DV42" s="312"/>
      <c r="DW42" s="312"/>
      <c r="DX42" s="312"/>
      <c r="DY42" s="312"/>
      <c r="DZ42" s="312"/>
      <c r="EA42" s="312"/>
      <c r="EB42" s="312"/>
      <c r="EC42" s="312"/>
      <c r="ED42" s="312"/>
      <c r="EE42" s="312"/>
      <c r="EF42" s="312"/>
      <c r="EG42" s="312"/>
      <c r="EH42" s="312"/>
      <c r="EI42" s="312"/>
      <c r="EJ42" s="312"/>
      <c r="EK42" s="312"/>
      <c r="EL42" s="312"/>
      <c r="EM42" s="312"/>
      <c r="EN42" s="312"/>
      <c r="EO42" s="312"/>
      <c r="EP42" s="312"/>
      <c r="EQ42" s="312"/>
      <c r="ER42" s="312"/>
      <c r="ES42" s="312"/>
      <c r="ET42" s="312"/>
      <c r="EU42" s="312"/>
      <c r="EV42" s="312"/>
      <c r="EW42" s="312"/>
      <c r="EX42" s="312"/>
      <c r="EY42" s="312"/>
      <c r="EZ42" s="312"/>
      <c r="FA42" s="312"/>
      <c r="FB42" s="312"/>
      <c r="FC42" s="312"/>
      <c r="FD42" s="312"/>
      <c r="FE42" s="312"/>
      <c r="FF42" s="312"/>
      <c r="FG42" s="312"/>
      <c r="FH42" s="312"/>
      <c r="FI42" s="312"/>
      <c r="FJ42" s="312"/>
      <c r="FK42" s="312"/>
      <c r="FL42" s="312"/>
      <c r="FM42" s="312"/>
      <c r="FN42" s="312"/>
      <c r="FO42" s="312"/>
      <c r="FP42" s="312"/>
      <c r="FQ42" s="312"/>
      <c r="FR42" s="312"/>
      <c r="FS42" s="312"/>
      <c r="FT42" s="312"/>
      <c r="FU42" s="312"/>
      <c r="FV42" s="312"/>
      <c r="FW42" s="312"/>
      <c r="FX42" s="312"/>
      <c r="FY42" s="312"/>
      <c r="FZ42" s="312"/>
      <c r="GA42" s="312"/>
      <c r="GB42" s="312"/>
      <c r="GC42" s="312"/>
      <c r="GD42" s="312"/>
      <c r="GE42" s="312"/>
      <c r="GF42" s="312"/>
      <c r="GG42" s="312"/>
      <c r="GH42" s="312"/>
      <c r="GI42" s="312"/>
      <c r="GJ42" s="312"/>
      <c r="GK42" s="312"/>
      <c r="GL42" s="312"/>
      <c r="GM42" s="312"/>
      <c r="GN42" s="312"/>
      <c r="GO42" s="312"/>
      <c r="GP42" s="312"/>
      <c r="GQ42" s="312"/>
      <c r="GR42" s="312"/>
      <c r="GS42" s="312"/>
      <c r="GT42" s="312"/>
      <c r="GU42" s="312"/>
      <c r="GV42" s="312"/>
      <c r="GW42" s="312"/>
      <c r="GX42" s="312"/>
      <c r="GY42" s="312"/>
      <c r="GZ42" s="312"/>
      <c r="HA42" s="312"/>
      <c r="HB42" s="312"/>
      <c r="HC42" s="312"/>
      <c r="HD42" s="312"/>
      <c r="HE42" s="312"/>
      <c r="HF42" s="312"/>
      <c r="HG42" s="312"/>
      <c r="HH42" s="312"/>
      <c r="HI42" s="312"/>
      <c r="HJ42" s="312"/>
      <c r="HK42" s="312"/>
      <c r="HL42" s="312"/>
      <c r="HM42" s="312"/>
      <c r="HN42" s="312"/>
      <c r="HO42" s="312"/>
      <c r="HP42" s="312"/>
      <c r="HQ42" s="312"/>
      <c r="HR42" s="312"/>
      <c r="HS42" s="312"/>
      <c r="HT42" s="312"/>
      <c r="HU42" s="312"/>
      <c r="HV42" s="312"/>
      <c r="HW42" s="312"/>
      <c r="HX42" s="312"/>
      <c r="HY42" s="312"/>
      <c r="HZ42" s="312"/>
      <c r="IA42" s="312"/>
      <c r="IB42" s="312"/>
      <c r="IC42" s="312"/>
      <c r="ID42" s="312"/>
      <c r="IE42" s="312"/>
      <c r="IF42" s="312"/>
      <c r="IG42" s="312"/>
    </row>
    <row r="43" spans="1:241" ht="17.25" customHeight="1">
      <c r="A43" s="326" t="s">
        <v>43</v>
      </c>
      <c r="B43" s="327">
        <v>82</v>
      </c>
      <c r="C43" s="316"/>
      <c r="D43" s="316"/>
      <c r="E43" s="316"/>
      <c r="F43" s="316"/>
      <c r="G43" s="316"/>
      <c r="H43" s="316"/>
      <c r="I43" s="316"/>
      <c r="J43" s="316"/>
      <c r="K43" s="316"/>
      <c r="L43" s="316"/>
      <c r="M43" s="316"/>
      <c r="N43" s="316"/>
      <c r="O43" s="316"/>
      <c r="P43" s="316"/>
      <c r="Q43" s="316"/>
      <c r="R43" s="316"/>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c r="BS43" s="312"/>
      <c r="BT43" s="312"/>
      <c r="BU43" s="312"/>
      <c r="BV43" s="312"/>
      <c r="BW43" s="312"/>
      <c r="BX43" s="312"/>
      <c r="BY43" s="312"/>
      <c r="BZ43" s="312"/>
      <c r="CA43" s="312"/>
      <c r="CB43" s="312"/>
      <c r="CC43" s="312"/>
      <c r="CD43" s="312"/>
      <c r="CE43" s="312"/>
      <c r="CF43" s="312"/>
      <c r="CG43" s="312"/>
      <c r="CH43" s="312"/>
      <c r="CI43" s="312"/>
      <c r="CJ43" s="312"/>
      <c r="CK43" s="312"/>
      <c r="CL43" s="312"/>
      <c r="CM43" s="312"/>
      <c r="CN43" s="312"/>
      <c r="CO43" s="312"/>
      <c r="CP43" s="312"/>
      <c r="CQ43" s="312"/>
      <c r="CR43" s="312"/>
      <c r="CS43" s="312"/>
      <c r="CT43" s="312"/>
      <c r="CU43" s="312"/>
      <c r="CV43" s="312"/>
      <c r="CW43" s="312"/>
      <c r="CX43" s="312"/>
      <c r="CY43" s="312"/>
      <c r="CZ43" s="312"/>
      <c r="DA43" s="312"/>
      <c r="DB43" s="312"/>
      <c r="DC43" s="312"/>
      <c r="DD43" s="312"/>
      <c r="DE43" s="312"/>
      <c r="DF43" s="312"/>
      <c r="DG43" s="312"/>
      <c r="DH43" s="312"/>
      <c r="DI43" s="312"/>
      <c r="DJ43" s="312"/>
      <c r="DK43" s="312"/>
      <c r="DL43" s="312"/>
      <c r="DM43" s="312"/>
      <c r="DN43" s="312"/>
      <c r="DO43" s="312"/>
      <c r="DP43" s="312"/>
      <c r="DQ43" s="312"/>
      <c r="DR43" s="312"/>
      <c r="DS43" s="312"/>
      <c r="DT43" s="312"/>
      <c r="DU43" s="312"/>
      <c r="DV43" s="312"/>
      <c r="DW43" s="312"/>
      <c r="DX43" s="312"/>
      <c r="DY43" s="312"/>
      <c r="DZ43" s="312"/>
      <c r="EA43" s="312"/>
      <c r="EB43" s="312"/>
      <c r="EC43" s="312"/>
      <c r="ED43" s="312"/>
      <c r="EE43" s="312"/>
      <c r="EF43" s="312"/>
      <c r="EG43" s="312"/>
      <c r="EH43" s="312"/>
      <c r="EI43" s="312"/>
      <c r="EJ43" s="312"/>
      <c r="EK43" s="312"/>
      <c r="EL43" s="312"/>
      <c r="EM43" s="312"/>
      <c r="EN43" s="312"/>
      <c r="EO43" s="312"/>
      <c r="EP43" s="312"/>
      <c r="EQ43" s="312"/>
      <c r="ER43" s="312"/>
      <c r="ES43" s="312"/>
      <c r="ET43" s="312"/>
      <c r="EU43" s="312"/>
      <c r="EV43" s="312"/>
      <c r="EW43" s="312"/>
      <c r="EX43" s="312"/>
      <c r="EY43" s="312"/>
      <c r="EZ43" s="312"/>
      <c r="FA43" s="312"/>
      <c r="FB43" s="312"/>
      <c r="FC43" s="312"/>
      <c r="FD43" s="312"/>
      <c r="FE43" s="312"/>
      <c r="FF43" s="312"/>
      <c r="FG43" s="312"/>
      <c r="FH43" s="312"/>
      <c r="FI43" s="312"/>
      <c r="FJ43" s="312"/>
      <c r="FK43" s="312"/>
      <c r="FL43" s="312"/>
      <c r="FM43" s="312"/>
      <c r="FN43" s="312"/>
      <c r="FO43" s="312"/>
      <c r="FP43" s="312"/>
      <c r="FQ43" s="312"/>
      <c r="FR43" s="312"/>
      <c r="FS43" s="312"/>
      <c r="FT43" s="312"/>
      <c r="FU43" s="312"/>
      <c r="FV43" s="312"/>
      <c r="FW43" s="312"/>
      <c r="FX43" s="312"/>
      <c r="FY43" s="312"/>
      <c r="FZ43" s="312"/>
      <c r="GA43" s="312"/>
      <c r="GB43" s="312"/>
      <c r="GC43" s="312"/>
      <c r="GD43" s="312"/>
      <c r="GE43" s="312"/>
      <c r="GF43" s="312"/>
      <c r="GG43" s="312"/>
      <c r="GH43" s="312"/>
      <c r="GI43" s="312"/>
      <c r="GJ43" s="312"/>
      <c r="GK43" s="312"/>
      <c r="GL43" s="312"/>
      <c r="GM43" s="312"/>
      <c r="GN43" s="312"/>
      <c r="GO43" s="312"/>
      <c r="GP43" s="312"/>
      <c r="GQ43" s="312"/>
      <c r="GR43" s="312"/>
      <c r="GS43" s="312"/>
      <c r="GT43" s="312"/>
      <c r="GU43" s="312"/>
      <c r="GV43" s="312"/>
      <c r="GW43" s="312"/>
      <c r="GX43" s="312"/>
      <c r="GY43" s="312"/>
      <c r="GZ43" s="312"/>
      <c r="HA43" s="312"/>
      <c r="HB43" s="312"/>
      <c r="HC43" s="312"/>
      <c r="HD43" s="312"/>
      <c r="HE43" s="312"/>
      <c r="HF43" s="312"/>
      <c r="HG43" s="312"/>
      <c r="HH43" s="312"/>
      <c r="HI43" s="312"/>
      <c r="HJ43" s="312"/>
      <c r="HK43" s="312"/>
      <c r="HL43" s="312"/>
      <c r="HM43" s="312"/>
      <c r="HN43" s="312"/>
      <c r="HO43" s="312"/>
      <c r="HP43" s="312"/>
      <c r="HQ43" s="312"/>
      <c r="HR43" s="312"/>
      <c r="HS43" s="312"/>
      <c r="HT43" s="312"/>
      <c r="HU43" s="312"/>
      <c r="HV43" s="312"/>
      <c r="HW43" s="312"/>
      <c r="HX43" s="312"/>
      <c r="HY43" s="312"/>
      <c r="HZ43" s="312"/>
      <c r="IA43" s="312"/>
      <c r="IB43" s="312"/>
      <c r="IC43" s="312"/>
      <c r="ID43" s="312"/>
      <c r="IE43" s="312"/>
      <c r="IF43" s="312"/>
      <c r="IG43" s="312"/>
    </row>
    <row r="44" spans="1:241" ht="17.25" customHeight="1">
      <c r="A44" s="326" t="s">
        <v>44</v>
      </c>
      <c r="B44" s="327">
        <v>246</v>
      </c>
      <c r="C44" s="316"/>
      <c r="D44" s="316"/>
      <c r="E44" s="316"/>
      <c r="F44" s="316"/>
      <c r="G44" s="316"/>
      <c r="H44" s="316"/>
      <c r="I44" s="316"/>
      <c r="J44" s="316"/>
      <c r="K44" s="316"/>
      <c r="L44" s="316"/>
      <c r="M44" s="316"/>
      <c r="N44" s="316"/>
      <c r="O44" s="316"/>
      <c r="P44" s="316"/>
      <c r="Q44" s="316"/>
      <c r="R44" s="316"/>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c r="BS44" s="312"/>
      <c r="BT44" s="312"/>
      <c r="BU44" s="312"/>
      <c r="BV44" s="312"/>
      <c r="BW44" s="312"/>
      <c r="BX44" s="312"/>
      <c r="BY44" s="312"/>
      <c r="BZ44" s="312"/>
      <c r="CA44" s="312"/>
      <c r="CB44" s="312"/>
      <c r="CC44" s="312"/>
      <c r="CD44" s="312"/>
      <c r="CE44" s="312"/>
      <c r="CF44" s="312"/>
      <c r="CG44" s="312"/>
      <c r="CH44" s="312"/>
      <c r="CI44" s="312"/>
      <c r="CJ44" s="312"/>
      <c r="CK44" s="312"/>
      <c r="CL44" s="312"/>
      <c r="CM44" s="312"/>
      <c r="CN44" s="312"/>
      <c r="CO44" s="312"/>
      <c r="CP44" s="312"/>
      <c r="CQ44" s="312"/>
      <c r="CR44" s="312"/>
      <c r="CS44" s="312"/>
      <c r="CT44" s="312"/>
      <c r="CU44" s="312"/>
      <c r="CV44" s="312"/>
      <c r="CW44" s="312"/>
      <c r="CX44" s="312"/>
      <c r="CY44" s="312"/>
      <c r="CZ44" s="312"/>
      <c r="DA44" s="312"/>
      <c r="DB44" s="312"/>
      <c r="DC44" s="312"/>
      <c r="DD44" s="312"/>
      <c r="DE44" s="312"/>
      <c r="DF44" s="312"/>
      <c r="DG44" s="312"/>
      <c r="DH44" s="312"/>
      <c r="DI44" s="312"/>
      <c r="DJ44" s="312"/>
      <c r="DK44" s="312"/>
      <c r="DL44" s="312"/>
      <c r="DM44" s="312"/>
      <c r="DN44" s="312"/>
      <c r="DO44" s="312"/>
      <c r="DP44" s="312"/>
      <c r="DQ44" s="312"/>
      <c r="DR44" s="312"/>
      <c r="DS44" s="312"/>
      <c r="DT44" s="312"/>
      <c r="DU44" s="312"/>
      <c r="DV44" s="312"/>
      <c r="DW44" s="312"/>
      <c r="DX44" s="312"/>
      <c r="DY44" s="312"/>
      <c r="DZ44" s="312"/>
      <c r="EA44" s="312"/>
      <c r="EB44" s="312"/>
      <c r="EC44" s="312"/>
      <c r="ED44" s="312"/>
      <c r="EE44" s="312"/>
      <c r="EF44" s="312"/>
      <c r="EG44" s="312"/>
      <c r="EH44" s="312"/>
      <c r="EI44" s="312"/>
      <c r="EJ44" s="312"/>
      <c r="EK44" s="312"/>
      <c r="EL44" s="312"/>
      <c r="EM44" s="312"/>
      <c r="EN44" s="312"/>
      <c r="EO44" s="312"/>
      <c r="EP44" s="312"/>
      <c r="EQ44" s="312"/>
      <c r="ER44" s="312"/>
      <c r="ES44" s="312"/>
      <c r="ET44" s="312"/>
      <c r="EU44" s="312"/>
      <c r="EV44" s="312"/>
      <c r="EW44" s="312"/>
      <c r="EX44" s="312"/>
      <c r="EY44" s="312"/>
      <c r="EZ44" s="312"/>
      <c r="FA44" s="312"/>
      <c r="FB44" s="312"/>
      <c r="FC44" s="312"/>
      <c r="FD44" s="312"/>
      <c r="FE44" s="312"/>
      <c r="FF44" s="312"/>
      <c r="FG44" s="312"/>
      <c r="FH44" s="312"/>
      <c r="FI44" s="312"/>
      <c r="FJ44" s="312"/>
      <c r="FK44" s="312"/>
      <c r="FL44" s="312"/>
      <c r="FM44" s="312"/>
      <c r="FN44" s="312"/>
      <c r="FO44" s="312"/>
      <c r="FP44" s="312"/>
      <c r="FQ44" s="312"/>
      <c r="FR44" s="312"/>
      <c r="FS44" s="312"/>
      <c r="FT44" s="312"/>
      <c r="FU44" s="312"/>
      <c r="FV44" s="312"/>
      <c r="FW44" s="312"/>
      <c r="FX44" s="312"/>
      <c r="FY44" s="312"/>
      <c r="FZ44" s="312"/>
      <c r="GA44" s="312"/>
      <c r="GB44" s="312"/>
      <c r="GC44" s="312"/>
      <c r="GD44" s="312"/>
      <c r="GE44" s="312"/>
      <c r="GF44" s="312"/>
      <c r="GG44" s="312"/>
      <c r="GH44" s="312"/>
      <c r="GI44" s="312"/>
      <c r="GJ44" s="312"/>
      <c r="GK44" s="312"/>
      <c r="GL44" s="312"/>
      <c r="GM44" s="312"/>
      <c r="GN44" s="312"/>
      <c r="GO44" s="312"/>
      <c r="GP44" s="312"/>
      <c r="GQ44" s="312"/>
      <c r="GR44" s="312"/>
      <c r="GS44" s="312"/>
      <c r="GT44" s="312"/>
      <c r="GU44" s="312"/>
      <c r="GV44" s="312"/>
      <c r="GW44" s="312"/>
      <c r="GX44" s="312"/>
      <c r="GY44" s="312"/>
      <c r="GZ44" s="312"/>
      <c r="HA44" s="312"/>
      <c r="HB44" s="312"/>
      <c r="HC44" s="312"/>
      <c r="HD44" s="312"/>
      <c r="HE44" s="312"/>
      <c r="HF44" s="312"/>
      <c r="HG44" s="312"/>
      <c r="HH44" s="312"/>
      <c r="HI44" s="312"/>
      <c r="HJ44" s="312"/>
      <c r="HK44" s="312"/>
      <c r="HL44" s="312"/>
      <c r="HM44" s="312"/>
      <c r="HN44" s="312"/>
      <c r="HO44" s="312"/>
      <c r="HP44" s="312"/>
      <c r="HQ44" s="312"/>
      <c r="HR44" s="312"/>
      <c r="HS44" s="312"/>
      <c r="HT44" s="312"/>
      <c r="HU44" s="312"/>
      <c r="HV44" s="312"/>
      <c r="HW44" s="312"/>
      <c r="HX44" s="312"/>
      <c r="HY44" s="312"/>
      <c r="HZ44" s="312"/>
      <c r="IA44" s="312"/>
      <c r="IB44" s="312"/>
      <c r="IC44" s="312"/>
      <c r="ID44" s="312"/>
      <c r="IE44" s="312"/>
      <c r="IF44" s="312"/>
      <c r="IG44" s="312"/>
    </row>
    <row r="45" spans="1:241" ht="17.25" customHeight="1">
      <c r="A45" s="326" t="s">
        <v>45</v>
      </c>
      <c r="B45" s="327">
        <v>1100</v>
      </c>
      <c r="C45" s="316"/>
      <c r="D45" s="316"/>
      <c r="E45" s="316"/>
      <c r="F45" s="316"/>
      <c r="G45" s="316"/>
      <c r="H45" s="316"/>
      <c r="I45" s="316"/>
      <c r="J45" s="316"/>
      <c r="K45" s="316"/>
      <c r="L45" s="316"/>
      <c r="M45" s="316"/>
      <c r="N45" s="316"/>
      <c r="O45" s="316"/>
      <c r="P45" s="316"/>
      <c r="Q45" s="316"/>
      <c r="R45" s="316"/>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c r="BS45" s="312"/>
      <c r="BT45" s="312"/>
      <c r="BU45" s="312"/>
      <c r="BV45" s="312"/>
      <c r="BW45" s="312"/>
      <c r="BX45" s="312"/>
      <c r="BY45" s="312"/>
      <c r="BZ45" s="312"/>
      <c r="CA45" s="312"/>
      <c r="CB45" s="312"/>
      <c r="CC45" s="312"/>
      <c r="CD45" s="312"/>
      <c r="CE45" s="312"/>
      <c r="CF45" s="312"/>
      <c r="CG45" s="312"/>
      <c r="CH45" s="312"/>
      <c r="CI45" s="312"/>
      <c r="CJ45" s="312"/>
      <c r="CK45" s="312"/>
      <c r="CL45" s="312"/>
      <c r="CM45" s="312"/>
      <c r="CN45" s="312"/>
      <c r="CO45" s="312"/>
      <c r="CP45" s="312"/>
      <c r="CQ45" s="312"/>
      <c r="CR45" s="312"/>
      <c r="CS45" s="312"/>
      <c r="CT45" s="312"/>
      <c r="CU45" s="312"/>
      <c r="CV45" s="312"/>
      <c r="CW45" s="312"/>
      <c r="CX45" s="312"/>
      <c r="CY45" s="312"/>
      <c r="CZ45" s="312"/>
      <c r="DA45" s="312"/>
      <c r="DB45" s="312"/>
      <c r="DC45" s="312"/>
      <c r="DD45" s="312"/>
      <c r="DE45" s="312"/>
      <c r="DF45" s="312"/>
      <c r="DG45" s="312"/>
      <c r="DH45" s="312"/>
      <c r="DI45" s="312"/>
      <c r="DJ45" s="312"/>
      <c r="DK45" s="312"/>
      <c r="DL45" s="312"/>
      <c r="DM45" s="312"/>
      <c r="DN45" s="312"/>
      <c r="DO45" s="312"/>
      <c r="DP45" s="312"/>
      <c r="DQ45" s="312"/>
      <c r="DR45" s="312"/>
      <c r="DS45" s="312"/>
      <c r="DT45" s="312"/>
      <c r="DU45" s="312"/>
      <c r="DV45" s="312"/>
      <c r="DW45" s="312"/>
      <c r="DX45" s="312"/>
      <c r="DY45" s="312"/>
      <c r="DZ45" s="312"/>
      <c r="EA45" s="312"/>
      <c r="EB45" s="312"/>
      <c r="EC45" s="312"/>
      <c r="ED45" s="312"/>
      <c r="EE45" s="312"/>
      <c r="EF45" s="312"/>
      <c r="EG45" s="312"/>
      <c r="EH45" s="312"/>
      <c r="EI45" s="312"/>
      <c r="EJ45" s="312"/>
      <c r="EK45" s="312"/>
      <c r="EL45" s="312"/>
      <c r="EM45" s="312"/>
      <c r="EN45" s="312"/>
      <c r="EO45" s="312"/>
      <c r="EP45" s="312"/>
      <c r="EQ45" s="312"/>
      <c r="ER45" s="312"/>
      <c r="ES45" s="312"/>
      <c r="ET45" s="312"/>
      <c r="EU45" s="312"/>
      <c r="EV45" s="312"/>
      <c r="EW45" s="312"/>
      <c r="EX45" s="312"/>
      <c r="EY45" s="312"/>
      <c r="EZ45" s="312"/>
      <c r="FA45" s="312"/>
      <c r="FB45" s="312"/>
      <c r="FC45" s="312"/>
      <c r="FD45" s="312"/>
      <c r="FE45" s="312"/>
      <c r="FF45" s="312"/>
      <c r="FG45" s="312"/>
      <c r="FH45" s="312"/>
      <c r="FI45" s="312"/>
      <c r="FJ45" s="312"/>
      <c r="FK45" s="312"/>
      <c r="FL45" s="312"/>
      <c r="FM45" s="312"/>
      <c r="FN45" s="312"/>
      <c r="FO45" s="312"/>
      <c r="FP45" s="312"/>
      <c r="FQ45" s="312"/>
      <c r="FR45" s="312"/>
      <c r="FS45" s="312"/>
      <c r="FT45" s="312"/>
      <c r="FU45" s="312"/>
      <c r="FV45" s="312"/>
      <c r="FW45" s="312"/>
      <c r="FX45" s="312"/>
      <c r="FY45" s="312"/>
      <c r="FZ45" s="312"/>
      <c r="GA45" s="312"/>
      <c r="GB45" s="312"/>
      <c r="GC45" s="312"/>
      <c r="GD45" s="312"/>
      <c r="GE45" s="312"/>
      <c r="GF45" s="312"/>
      <c r="GG45" s="312"/>
      <c r="GH45" s="312"/>
      <c r="GI45" s="312"/>
      <c r="GJ45" s="312"/>
      <c r="GK45" s="312"/>
      <c r="GL45" s="312"/>
      <c r="GM45" s="312"/>
      <c r="GN45" s="312"/>
      <c r="GO45" s="312"/>
      <c r="GP45" s="312"/>
      <c r="GQ45" s="312"/>
      <c r="GR45" s="312"/>
      <c r="GS45" s="312"/>
      <c r="GT45" s="312"/>
      <c r="GU45" s="312"/>
      <c r="GV45" s="312"/>
      <c r="GW45" s="312"/>
      <c r="GX45" s="312"/>
      <c r="GY45" s="312"/>
      <c r="GZ45" s="312"/>
      <c r="HA45" s="312"/>
      <c r="HB45" s="312"/>
      <c r="HC45" s="312"/>
      <c r="HD45" s="312"/>
      <c r="HE45" s="312"/>
      <c r="HF45" s="312"/>
      <c r="HG45" s="312"/>
      <c r="HH45" s="312"/>
      <c r="HI45" s="312"/>
      <c r="HJ45" s="312"/>
      <c r="HK45" s="312"/>
      <c r="HL45" s="312"/>
      <c r="HM45" s="312"/>
      <c r="HN45" s="312"/>
      <c r="HO45" s="312"/>
      <c r="HP45" s="312"/>
      <c r="HQ45" s="312"/>
      <c r="HR45" s="312"/>
      <c r="HS45" s="312"/>
      <c r="HT45" s="312"/>
      <c r="HU45" s="312"/>
      <c r="HV45" s="312"/>
      <c r="HW45" s="312"/>
      <c r="HX45" s="312"/>
      <c r="HY45" s="312"/>
      <c r="HZ45" s="312"/>
      <c r="IA45" s="312"/>
      <c r="IB45" s="312"/>
      <c r="IC45" s="312"/>
      <c r="ID45" s="312"/>
      <c r="IE45" s="312"/>
      <c r="IF45" s="312"/>
      <c r="IG45" s="312"/>
    </row>
    <row r="46" spans="1:241" ht="17.25" customHeight="1">
      <c r="A46" s="326" t="s">
        <v>46</v>
      </c>
      <c r="B46" s="327">
        <v>140</v>
      </c>
      <c r="C46" s="316"/>
      <c r="D46" s="316"/>
      <c r="E46" s="316"/>
      <c r="F46" s="316"/>
      <c r="G46" s="316"/>
      <c r="H46" s="316"/>
      <c r="I46" s="316"/>
      <c r="J46" s="316"/>
      <c r="K46" s="316"/>
      <c r="L46" s="316"/>
      <c r="M46" s="316"/>
      <c r="N46" s="316"/>
      <c r="O46" s="316"/>
      <c r="P46" s="316"/>
      <c r="Q46" s="316"/>
      <c r="R46" s="316"/>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c r="BS46" s="312"/>
      <c r="BT46" s="312"/>
      <c r="BU46" s="312"/>
      <c r="BV46" s="312"/>
      <c r="BW46" s="312"/>
      <c r="BX46" s="312"/>
      <c r="BY46" s="312"/>
      <c r="BZ46" s="312"/>
      <c r="CA46" s="312"/>
      <c r="CB46" s="312"/>
      <c r="CC46" s="312"/>
      <c r="CD46" s="312"/>
      <c r="CE46" s="312"/>
      <c r="CF46" s="312"/>
      <c r="CG46" s="312"/>
      <c r="CH46" s="312"/>
      <c r="CI46" s="312"/>
      <c r="CJ46" s="312"/>
      <c r="CK46" s="312"/>
      <c r="CL46" s="312"/>
      <c r="CM46" s="312"/>
      <c r="CN46" s="312"/>
      <c r="CO46" s="312"/>
      <c r="CP46" s="312"/>
      <c r="CQ46" s="312"/>
      <c r="CR46" s="312"/>
      <c r="CS46" s="312"/>
      <c r="CT46" s="312"/>
      <c r="CU46" s="312"/>
      <c r="CV46" s="312"/>
      <c r="CW46" s="312"/>
      <c r="CX46" s="312"/>
      <c r="CY46" s="312"/>
      <c r="CZ46" s="312"/>
      <c r="DA46" s="312"/>
      <c r="DB46" s="312"/>
      <c r="DC46" s="312"/>
      <c r="DD46" s="312"/>
      <c r="DE46" s="312"/>
      <c r="DF46" s="312"/>
      <c r="DG46" s="312"/>
      <c r="DH46" s="312"/>
      <c r="DI46" s="312"/>
      <c r="DJ46" s="312"/>
      <c r="DK46" s="312"/>
      <c r="DL46" s="312"/>
      <c r="DM46" s="312"/>
      <c r="DN46" s="312"/>
      <c r="DO46" s="312"/>
      <c r="DP46" s="312"/>
      <c r="DQ46" s="312"/>
      <c r="DR46" s="312"/>
      <c r="DS46" s="312"/>
      <c r="DT46" s="312"/>
      <c r="DU46" s="312"/>
      <c r="DV46" s="312"/>
      <c r="DW46" s="312"/>
      <c r="DX46" s="312"/>
      <c r="DY46" s="312"/>
      <c r="DZ46" s="312"/>
      <c r="EA46" s="312"/>
      <c r="EB46" s="312"/>
      <c r="EC46" s="312"/>
      <c r="ED46" s="312"/>
      <c r="EE46" s="312"/>
      <c r="EF46" s="312"/>
      <c r="EG46" s="312"/>
      <c r="EH46" s="312"/>
      <c r="EI46" s="312"/>
      <c r="EJ46" s="312"/>
      <c r="EK46" s="312"/>
      <c r="EL46" s="312"/>
      <c r="EM46" s="312"/>
      <c r="EN46" s="312"/>
      <c r="EO46" s="312"/>
      <c r="EP46" s="312"/>
      <c r="EQ46" s="312"/>
      <c r="ER46" s="312"/>
      <c r="ES46" s="312"/>
      <c r="ET46" s="312"/>
      <c r="EU46" s="312"/>
      <c r="EV46" s="312"/>
      <c r="EW46" s="312"/>
      <c r="EX46" s="312"/>
      <c r="EY46" s="312"/>
      <c r="EZ46" s="312"/>
      <c r="FA46" s="312"/>
      <c r="FB46" s="312"/>
      <c r="FC46" s="312"/>
      <c r="FD46" s="312"/>
      <c r="FE46" s="312"/>
      <c r="FF46" s="312"/>
      <c r="FG46" s="312"/>
      <c r="FH46" s="312"/>
      <c r="FI46" s="312"/>
      <c r="FJ46" s="312"/>
      <c r="FK46" s="312"/>
      <c r="FL46" s="312"/>
      <c r="FM46" s="312"/>
      <c r="FN46" s="312"/>
      <c r="FO46" s="312"/>
      <c r="FP46" s="312"/>
      <c r="FQ46" s="312"/>
      <c r="FR46" s="312"/>
      <c r="FS46" s="312"/>
      <c r="FT46" s="312"/>
      <c r="FU46" s="312"/>
      <c r="FV46" s="312"/>
      <c r="FW46" s="312"/>
      <c r="FX46" s="312"/>
      <c r="FY46" s="312"/>
      <c r="FZ46" s="312"/>
      <c r="GA46" s="312"/>
      <c r="GB46" s="312"/>
      <c r="GC46" s="312"/>
      <c r="GD46" s="312"/>
      <c r="GE46" s="312"/>
      <c r="GF46" s="312"/>
      <c r="GG46" s="312"/>
      <c r="GH46" s="312"/>
      <c r="GI46" s="312"/>
      <c r="GJ46" s="312"/>
      <c r="GK46" s="312"/>
      <c r="GL46" s="312"/>
      <c r="GM46" s="312"/>
      <c r="GN46" s="312"/>
      <c r="GO46" s="312"/>
      <c r="GP46" s="312"/>
      <c r="GQ46" s="312"/>
      <c r="GR46" s="312"/>
      <c r="GS46" s="312"/>
      <c r="GT46" s="312"/>
      <c r="GU46" s="312"/>
      <c r="GV46" s="312"/>
      <c r="GW46" s="312"/>
      <c r="GX46" s="312"/>
      <c r="GY46" s="312"/>
      <c r="GZ46" s="312"/>
      <c r="HA46" s="312"/>
      <c r="HB46" s="312"/>
      <c r="HC46" s="312"/>
      <c r="HD46" s="312"/>
      <c r="HE46" s="312"/>
      <c r="HF46" s="312"/>
      <c r="HG46" s="312"/>
      <c r="HH46" s="312"/>
      <c r="HI46" s="312"/>
      <c r="HJ46" s="312"/>
      <c r="HK46" s="312"/>
      <c r="HL46" s="312"/>
      <c r="HM46" s="312"/>
      <c r="HN46" s="312"/>
      <c r="HO46" s="312"/>
      <c r="HP46" s="312"/>
      <c r="HQ46" s="312"/>
      <c r="HR46" s="312"/>
      <c r="HS46" s="312"/>
      <c r="HT46" s="312"/>
      <c r="HU46" s="312"/>
      <c r="HV46" s="312"/>
      <c r="HW46" s="312"/>
      <c r="HX46" s="312"/>
      <c r="HY46" s="312"/>
      <c r="HZ46" s="312"/>
      <c r="IA46" s="312"/>
      <c r="IB46" s="312"/>
      <c r="IC46" s="312"/>
      <c r="ID46" s="312"/>
      <c r="IE46" s="312"/>
      <c r="IF46" s="312"/>
      <c r="IG46" s="312"/>
    </row>
    <row r="47" spans="1:241" ht="17.25" customHeight="1">
      <c r="A47" s="326" t="s">
        <v>47</v>
      </c>
      <c r="B47" s="327">
        <v>391</v>
      </c>
      <c r="C47" s="316"/>
      <c r="D47" s="316"/>
      <c r="E47" s="316"/>
      <c r="F47" s="316"/>
      <c r="G47" s="316"/>
      <c r="H47" s="316"/>
      <c r="I47" s="316"/>
      <c r="J47" s="316"/>
      <c r="K47" s="316"/>
      <c r="L47" s="316"/>
      <c r="M47" s="316"/>
      <c r="N47" s="316"/>
      <c r="O47" s="316"/>
      <c r="P47" s="316"/>
      <c r="Q47" s="316"/>
      <c r="R47" s="316"/>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c r="BS47" s="312"/>
      <c r="BT47" s="312"/>
      <c r="BU47" s="312"/>
      <c r="BV47" s="312"/>
      <c r="BW47" s="312"/>
      <c r="BX47" s="312"/>
      <c r="BY47" s="312"/>
      <c r="BZ47" s="312"/>
      <c r="CA47" s="312"/>
      <c r="CB47" s="312"/>
      <c r="CC47" s="312"/>
      <c r="CD47" s="312"/>
      <c r="CE47" s="312"/>
      <c r="CF47" s="312"/>
      <c r="CG47" s="312"/>
      <c r="CH47" s="312"/>
      <c r="CI47" s="312"/>
      <c r="CJ47" s="312"/>
      <c r="CK47" s="312"/>
      <c r="CL47" s="312"/>
      <c r="CM47" s="312"/>
      <c r="CN47" s="312"/>
      <c r="CO47" s="312"/>
      <c r="CP47" s="312"/>
      <c r="CQ47" s="312"/>
      <c r="CR47" s="312"/>
      <c r="CS47" s="312"/>
      <c r="CT47" s="312"/>
      <c r="CU47" s="312"/>
      <c r="CV47" s="312"/>
      <c r="CW47" s="312"/>
      <c r="CX47" s="312"/>
      <c r="CY47" s="312"/>
      <c r="CZ47" s="312"/>
      <c r="DA47" s="312"/>
      <c r="DB47" s="312"/>
      <c r="DC47" s="312"/>
      <c r="DD47" s="312"/>
      <c r="DE47" s="312"/>
      <c r="DF47" s="312"/>
      <c r="DG47" s="312"/>
      <c r="DH47" s="312"/>
      <c r="DI47" s="312"/>
      <c r="DJ47" s="312"/>
      <c r="DK47" s="312"/>
      <c r="DL47" s="312"/>
      <c r="DM47" s="312"/>
      <c r="DN47" s="312"/>
      <c r="DO47" s="312"/>
      <c r="DP47" s="312"/>
      <c r="DQ47" s="312"/>
      <c r="DR47" s="312"/>
      <c r="DS47" s="312"/>
      <c r="DT47" s="312"/>
      <c r="DU47" s="312"/>
      <c r="DV47" s="312"/>
      <c r="DW47" s="312"/>
      <c r="DX47" s="312"/>
      <c r="DY47" s="312"/>
      <c r="DZ47" s="312"/>
      <c r="EA47" s="312"/>
      <c r="EB47" s="312"/>
      <c r="EC47" s="312"/>
      <c r="ED47" s="312"/>
      <c r="EE47" s="312"/>
      <c r="EF47" s="312"/>
      <c r="EG47" s="312"/>
      <c r="EH47" s="312"/>
      <c r="EI47" s="312"/>
      <c r="EJ47" s="312"/>
      <c r="EK47" s="312"/>
      <c r="EL47" s="312"/>
      <c r="EM47" s="312"/>
      <c r="EN47" s="312"/>
      <c r="EO47" s="312"/>
      <c r="EP47" s="312"/>
      <c r="EQ47" s="312"/>
      <c r="ER47" s="312"/>
      <c r="ES47" s="312"/>
      <c r="ET47" s="312"/>
      <c r="EU47" s="312"/>
      <c r="EV47" s="312"/>
      <c r="EW47" s="312"/>
      <c r="EX47" s="312"/>
      <c r="EY47" s="312"/>
      <c r="EZ47" s="312"/>
      <c r="FA47" s="312"/>
      <c r="FB47" s="312"/>
      <c r="FC47" s="312"/>
      <c r="FD47" s="312"/>
      <c r="FE47" s="312"/>
      <c r="FF47" s="312"/>
      <c r="FG47" s="312"/>
      <c r="FH47" s="312"/>
      <c r="FI47" s="312"/>
      <c r="FJ47" s="312"/>
      <c r="FK47" s="312"/>
      <c r="FL47" s="312"/>
      <c r="FM47" s="312"/>
      <c r="FN47" s="312"/>
      <c r="FO47" s="312"/>
      <c r="FP47" s="312"/>
      <c r="FQ47" s="312"/>
      <c r="FR47" s="312"/>
      <c r="FS47" s="312"/>
      <c r="FT47" s="312"/>
      <c r="FU47" s="312"/>
      <c r="FV47" s="312"/>
      <c r="FW47" s="312"/>
      <c r="FX47" s="312"/>
      <c r="FY47" s="312"/>
      <c r="FZ47" s="312"/>
      <c r="GA47" s="312"/>
      <c r="GB47" s="312"/>
      <c r="GC47" s="312"/>
      <c r="GD47" s="312"/>
      <c r="GE47" s="312"/>
      <c r="GF47" s="312"/>
      <c r="GG47" s="312"/>
      <c r="GH47" s="312"/>
      <c r="GI47" s="312"/>
      <c r="GJ47" s="312"/>
      <c r="GK47" s="312"/>
      <c r="GL47" s="312"/>
      <c r="GM47" s="312"/>
      <c r="GN47" s="312"/>
      <c r="GO47" s="312"/>
      <c r="GP47" s="312"/>
      <c r="GQ47" s="312"/>
      <c r="GR47" s="312"/>
      <c r="GS47" s="312"/>
      <c r="GT47" s="312"/>
      <c r="GU47" s="312"/>
      <c r="GV47" s="312"/>
      <c r="GW47" s="312"/>
      <c r="GX47" s="312"/>
      <c r="GY47" s="312"/>
      <c r="GZ47" s="312"/>
      <c r="HA47" s="312"/>
      <c r="HB47" s="312"/>
      <c r="HC47" s="312"/>
      <c r="HD47" s="312"/>
      <c r="HE47" s="312"/>
      <c r="HF47" s="312"/>
      <c r="HG47" s="312"/>
      <c r="HH47" s="312"/>
      <c r="HI47" s="312"/>
      <c r="HJ47" s="312"/>
      <c r="HK47" s="312"/>
      <c r="HL47" s="312"/>
      <c r="HM47" s="312"/>
      <c r="HN47" s="312"/>
      <c r="HO47" s="312"/>
      <c r="HP47" s="312"/>
      <c r="HQ47" s="312"/>
      <c r="HR47" s="312"/>
      <c r="HS47" s="312"/>
      <c r="HT47" s="312"/>
      <c r="HU47" s="312"/>
      <c r="HV47" s="312"/>
      <c r="HW47" s="312"/>
      <c r="HX47" s="312"/>
      <c r="HY47" s="312"/>
      <c r="HZ47" s="312"/>
      <c r="IA47" s="312"/>
      <c r="IB47" s="312"/>
      <c r="IC47" s="312"/>
      <c r="ID47" s="312"/>
      <c r="IE47" s="312"/>
      <c r="IF47" s="312"/>
      <c r="IG47" s="312"/>
    </row>
    <row r="48" spans="1:241" ht="17.25" customHeight="1">
      <c r="A48" s="326" t="s">
        <v>48</v>
      </c>
      <c r="B48" s="327"/>
      <c r="C48" s="316"/>
      <c r="D48" s="316"/>
      <c r="E48" s="316"/>
      <c r="F48" s="316"/>
      <c r="G48" s="316"/>
      <c r="H48" s="316"/>
      <c r="I48" s="316"/>
      <c r="J48" s="316"/>
      <c r="K48" s="316"/>
      <c r="L48" s="316"/>
      <c r="M48" s="316"/>
      <c r="N48" s="316"/>
      <c r="O48" s="316"/>
      <c r="P48" s="316"/>
      <c r="Q48" s="316"/>
      <c r="R48" s="316"/>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c r="BS48" s="312"/>
      <c r="BT48" s="312"/>
      <c r="BU48" s="312"/>
      <c r="BV48" s="312"/>
      <c r="BW48" s="312"/>
      <c r="BX48" s="312"/>
      <c r="BY48" s="312"/>
      <c r="BZ48" s="312"/>
      <c r="CA48" s="312"/>
      <c r="CB48" s="312"/>
      <c r="CC48" s="312"/>
      <c r="CD48" s="312"/>
      <c r="CE48" s="312"/>
      <c r="CF48" s="312"/>
      <c r="CG48" s="312"/>
      <c r="CH48" s="312"/>
      <c r="CI48" s="312"/>
      <c r="CJ48" s="312"/>
      <c r="CK48" s="312"/>
      <c r="CL48" s="312"/>
      <c r="CM48" s="312"/>
      <c r="CN48" s="312"/>
      <c r="CO48" s="312"/>
      <c r="CP48" s="312"/>
      <c r="CQ48" s="312"/>
      <c r="CR48" s="312"/>
      <c r="CS48" s="312"/>
      <c r="CT48" s="312"/>
      <c r="CU48" s="312"/>
      <c r="CV48" s="312"/>
      <c r="CW48" s="312"/>
      <c r="CX48" s="312"/>
      <c r="CY48" s="312"/>
      <c r="CZ48" s="312"/>
      <c r="DA48" s="312"/>
      <c r="DB48" s="312"/>
      <c r="DC48" s="312"/>
      <c r="DD48" s="312"/>
      <c r="DE48" s="312"/>
      <c r="DF48" s="312"/>
      <c r="DG48" s="312"/>
      <c r="DH48" s="312"/>
      <c r="DI48" s="312"/>
      <c r="DJ48" s="312"/>
      <c r="DK48" s="312"/>
      <c r="DL48" s="312"/>
      <c r="DM48" s="312"/>
      <c r="DN48" s="312"/>
      <c r="DO48" s="312"/>
      <c r="DP48" s="312"/>
      <c r="DQ48" s="312"/>
      <c r="DR48" s="312"/>
      <c r="DS48" s="312"/>
      <c r="DT48" s="312"/>
      <c r="DU48" s="312"/>
      <c r="DV48" s="312"/>
      <c r="DW48" s="312"/>
      <c r="DX48" s="312"/>
      <c r="DY48" s="312"/>
      <c r="DZ48" s="312"/>
      <c r="EA48" s="312"/>
      <c r="EB48" s="312"/>
      <c r="EC48" s="312"/>
      <c r="ED48" s="312"/>
      <c r="EE48" s="312"/>
      <c r="EF48" s="312"/>
      <c r="EG48" s="312"/>
      <c r="EH48" s="312"/>
      <c r="EI48" s="312"/>
      <c r="EJ48" s="312"/>
      <c r="EK48" s="312"/>
      <c r="EL48" s="312"/>
      <c r="EM48" s="312"/>
      <c r="EN48" s="312"/>
      <c r="EO48" s="312"/>
      <c r="EP48" s="312"/>
      <c r="EQ48" s="312"/>
      <c r="ER48" s="312"/>
      <c r="ES48" s="312"/>
      <c r="ET48" s="312"/>
      <c r="EU48" s="312"/>
      <c r="EV48" s="312"/>
      <c r="EW48" s="312"/>
      <c r="EX48" s="312"/>
      <c r="EY48" s="312"/>
      <c r="EZ48" s="312"/>
      <c r="FA48" s="312"/>
      <c r="FB48" s="312"/>
      <c r="FC48" s="312"/>
      <c r="FD48" s="312"/>
      <c r="FE48" s="312"/>
      <c r="FF48" s="312"/>
      <c r="FG48" s="312"/>
      <c r="FH48" s="312"/>
      <c r="FI48" s="312"/>
      <c r="FJ48" s="312"/>
      <c r="FK48" s="312"/>
      <c r="FL48" s="312"/>
      <c r="FM48" s="312"/>
      <c r="FN48" s="312"/>
      <c r="FO48" s="312"/>
      <c r="FP48" s="312"/>
      <c r="FQ48" s="312"/>
      <c r="FR48" s="312"/>
      <c r="FS48" s="312"/>
      <c r="FT48" s="312"/>
      <c r="FU48" s="312"/>
      <c r="FV48" s="312"/>
      <c r="FW48" s="312"/>
      <c r="FX48" s="312"/>
      <c r="FY48" s="312"/>
      <c r="FZ48" s="312"/>
      <c r="GA48" s="312"/>
      <c r="GB48" s="312"/>
      <c r="GC48" s="312"/>
      <c r="GD48" s="312"/>
      <c r="GE48" s="312"/>
      <c r="GF48" s="312"/>
      <c r="GG48" s="312"/>
      <c r="GH48" s="312"/>
      <c r="GI48" s="312"/>
      <c r="GJ48" s="312"/>
      <c r="GK48" s="312"/>
      <c r="GL48" s="312"/>
      <c r="GM48" s="312"/>
      <c r="GN48" s="312"/>
      <c r="GO48" s="312"/>
      <c r="GP48" s="312"/>
      <c r="GQ48" s="312"/>
      <c r="GR48" s="312"/>
      <c r="GS48" s="312"/>
      <c r="GT48" s="312"/>
      <c r="GU48" s="312"/>
      <c r="GV48" s="312"/>
      <c r="GW48" s="312"/>
      <c r="GX48" s="312"/>
      <c r="GY48" s="312"/>
      <c r="GZ48" s="312"/>
      <c r="HA48" s="312"/>
      <c r="HB48" s="312"/>
      <c r="HC48" s="312"/>
      <c r="HD48" s="312"/>
      <c r="HE48" s="312"/>
      <c r="HF48" s="312"/>
      <c r="HG48" s="312"/>
      <c r="HH48" s="312"/>
      <c r="HI48" s="312"/>
      <c r="HJ48" s="312"/>
      <c r="HK48" s="312"/>
      <c r="HL48" s="312"/>
      <c r="HM48" s="312"/>
      <c r="HN48" s="312"/>
      <c r="HO48" s="312"/>
      <c r="HP48" s="312"/>
      <c r="HQ48" s="312"/>
      <c r="HR48" s="312"/>
      <c r="HS48" s="312"/>
      <c r="HT48" s="312"/>
      <c r="HU48" s="312"/>
      <c r="HV48" s="312"/>
      <c r="HW48" s="312"/>
      <c r="HX48" s="312"/>
      <c r="HY48" s="312"/>
      <c r="HZ48" s="312"/>
      <c r="IA48" s="312"/>
      <c r="IB48" s="312"/>
      <c r="IC48" s="312"/>
      <c r="ID48" s="312"/>
      <c r="IE48" s="312"/>
      <c r="IF48" s="312"/>
      <c r="IG48" s="312"/>
    </row>
    <row r="49" spans="1:241" ht="17.25" customHeight="1">
      <c r="A49" s="326" t="s">
        <v>49</v>
      </c>
      <c r="B49" s="327">
        <v>952</v>
      </c>
      <c r="C49" s="316"/>
      <c r="D49" s="316"/>
      <c r="E49" s="316"/>
      <c r="F49" s="316"/>
      <c r="G49" s="316"/>
      <c r="H49" s="316"/>
      <c r="I49" s="316"/>
      <c r="J49" s="316"/>
      <c r="K49" s="316"/>
      <c r="L49" s="316"/>
      <c r="M49" s="316"/>
      <c r="N49" s="316"/>
      <c r="O49" s="316"/>
      <c r="P49" s="316"/>
      <c r="Q49" s="316"/>
      <c r="R49" s="316"/>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12"/>
      <c r="EB49" s="312"/>
      <c r="EC49" s="312"/>
      <c r="ED49" s="312"/>
      <c r="EE49" s="312"/>
      <c r="EF49" s="312"/>
      <c r="EG49" s="312"/>
      <c r="EH49" s="312"/>
      <c r="EI49" s="312"/>
      <c r="EJ49" s="312"/>
      <c r="EK49" s="312"/>
      <c r="EL49" s="312"/>
      <c r="EM49" s="312"/>
      <c r="EN49" s="312"/>
      <c r="EO49" s="312"/>
      <c r="EP49" s="312"/>
      <c r="EQ49" s="312"/>
      <c r="ER49" s="312"/>
      <c r="ES49" s="312"/>
      <c r="ET49" s="312"/>
      <c r="EU49" s="312"/>
      <c r="EV49" s="312"/>
      <c r="EW49" s="312"/>
      <c r="EX49" s="312"/>
      <c r="EY49" s="312"/>
      <c r="EZ49" s="312"/>
      <c r="FA49" s="312"/>
      <c r="FB49" s="312"/>
      <c r="FC49" s="312"/>
      <c r="FD49" s="312"/>
      <c r="FE49" s="312"/>
      <c r="FF49" s="312"/>
      <c r="FG49" s="312"/>
      <c r="FH49" s="312"/>
      <c r="FI49" s="312"/>
      <c r="FJ49" s="312"/>
      <c r="FK49" s="312"/>
      <c r="FL49" s="312"/>
      <c r="FM49" s="312"/>
      <c r="FN49" s="312"/>
      <c r="FO49" s="312"/>
      <c r="FP49" s="312"/>
      <c r="FQ49" s="312"/>
      <c r="FR49" s="312"/>
      <c r="FS49" s="312"/>
      <c r="FT49" s="312"/>
      <c r="FU49" s="312"/>
      <c r="FV49" s="312"/>
      <c r="FW49" s="312"/>
      <c r="FX49" s="312"/>
      <c r="FY49" s="312"/>
      <c r="FZ49" s="312"/>
      <c r="GA49" s="312"/>
      <c r="GB49" s="312"/>
      <c r="GC49" s="312"/>
      <c r="GD49" s="312"/>
      <c r="GE49" s="312"/>
      <c r="GF49" s="312"/>
      <c r="GG49" s="312"/>
      <c r="GH49" s="312"/>
      <c r="GI49" s="312"/>
      <c r="GJ49" s="312"/>
      <c r="GK49" s="312"/>
      <c r="GL49" s="312"/>
      <c r="GM49" s="312"/>
      <c r="GN49" s="312"/>
      <c r="GO49" s="312"/>
      <c r="GP49" s="312"/>
      <c r="GQ49" s="312"/>
      <c r="GR49" s="312"/>
      <c r="GS49" s="312"/>
      <c r="GT49" s="312"/>
      <c r="GU49" s="312"/>
      <c r="GV49" s="312"/>
      <c r="GW49" s="312"/>
      <c r="GX49" s="312"/>
      <c r="GY49" s="312"/>
      <c r="GZ49" s="312"/>
      <c r="HA49" s="312"/>
      <c r="HB49" s="312"/>
      <c r="HC49" s="312"/>
      <c r="HD49" s="312"/>
      <c r="HE49" s="312"/>
      <c r="HF49" s="312"/>
      <c r="HG49" s="312"/>
      <c r="HH49" s="312"/>
      <c r="HI49" s="312"/>
      <c r="HJ49" s="312"/>
      <c r="HK49" s="312"/>
      <c r="HL49" s="312"/>
      <c r="HM49" s="312"/>
      <c r="HN49" s="312"/>
      <c r="HO49" s="312"/>
      <c r="HP49" s="312"/>
      <c r="HQ49" s="312"/>
      <c r="HR49" s="312"/>
      <c r="HS49" s="312"/>
      <c r="HT49" s="312"/>
      <c r="HU49" s="312"/>
      <c r="HV49" s="312"/>
      <c r="HW49" s="312"/>
      <c r="HX49" s="312"/>
      <c r="HY49" s="312"/>
      <c r="HZ49" s="312"/>
      <c r="IA49" s="312"/>
      <c r="IB49" s="312"/>
      <c r="IC49" s="312"/>
      <c r="ID49" s="312"/>
      <c r="IE49" s="312"/>
      <c r="IF49" s="312"/>
      <c r="IG49" s="312"/>
    </row>
    <row r="50" spans="1:241" ht="17.25" customHeight="1">
      <c r="A50" s="326" t="s">
        <v>50</v>
      </c>
      <c r="B50" s="327">
        <v>82</v>
      </c>
      <c r="C50" s="316"/>
      <c r="D50" s="316"/>
      <c r="E50" s="316"/>
      <c r="F50" s="316"/>
      <c r="G50" s="316"/>
      <c r="H50" s="316"/>
      <c r="I50" s="316"/>
      <c r="J50" s="316"/>
      <c r="K50" s="316"/>
      <c r="L50" s="316"/>
      <c r="M50" s="316"/>
      <c r="N50" s="316"/>
      <c r="O50" s="316"/>
      <c r="P50" s="316"/>
      <c r="Q50" s="316"/>
      <c r="R50" s="316"/>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c r="BS50" s="312"/>
      <c r="BT50" s="312"/>
      <c r="BU50" s="312"/>
      <c r="BV50" s="312"/>
      <c r="BW50" s="312"/>
      <c r="BX50" s="312"/>
      <c r="BY50" s="312"/>
      <c r="BZ50" s="312"/>
      <c r="CA50" s="312"/>
      <c r="CB50" s="312"/>
      <c r="CC50" s="312"/>
      <c r="CD50" s="312"/>
      <c r="CE50" s="312"/>
      <c r="CF50" s="312"/>
      <c r="CG50" s="312"/>
      <c r="CH50" s="312"/>
      <c r="CI50" s="312"/>
      <c r="CJ50" s="312"/>
      <c r="CK50" s="312"/>
      <c r="CL50" s="312"/>
      <c r="CM50" s="312"/>
      <c r="CN50" s="312"/>
      <c r="CO50" s="312"/>
      <c r="CP50" s="312"/>
      <c r="CQ50" s="312"/>
      <c r="CR50" s="312"/>
      <c r="CS50" s="312"/>
      <c r="CT50" s="312"/>
      <c r="CU50" s="312"/>
      <c r="CV50" s="312"/>
      <c r="CW50" s="312"/>
      <c r="CX50" s="312"/>
      <c r="CY50" s="312"/>
      <c r="CZ50" s="312"/>
      <c r="DA50" s="312"/>
      <c r="DB50" s="312"/>
      <c r="DC50" s="312"/>
      <c r="DD50" s="312"/>
      <c r="DE50" s="312"/>
      <c r="DF50" s="312"/>
      <c r="DG50" s="312"/>
      <c r="DH50" s="312"/>
      <c r="DI50" s="312"/>
      <c r="DJ50" s="312"/>
      <c r="DK50" s="312"/>
      <c r="DL50" s="312"/>
      <c r="DM50" s="312"/>
      <c r="DN50" s="312"/>
      <c r="DO50" s="312"/>
      <c r="DP50" s="312"/>
      <c r="DQ50" s="312"/>
      <c r="DR50" s="312"/>
      <c r="DS50" s="312"/>
      <c r="DT50" s="312"/>
      <c r="DU50" s="312"/>
      <c r="DV50" s="312"/>
      <c r="DW50" s="312"/>
      <c r="DX50" s="312"/>
      <c r="DY50" s="312"/>
      <c r="DZ50" s="312"/>
      <c r="EA50" s="312"/>
      <c r="EB50" s="312"/>
      <c r="EC50" s="312"/>
      <c r="ED50" s="312"/>
      <c r="EE50" s="312"/>
      <c r="EF50" s="312"/>
      <c r="EG50" s="312"/>
      <c r="EH50" s="312"/>
      <c r="EI50" s="312"/>
      <c r="EJ50" s="312"/>
      <c r="EK50" s="312"/>
      <c r="EL50" s="312"/>
      <c r="EM50" s="312"/>
      <c r="EN50" s="312"/>
      <c r="EO50" s="312"/>
      <c r="EP50" s="312"/>
      <c r="EQ50" s="312"/>
      <c r="ER50" s="312"/>
      <c r="ES50" s="312"/>
      <c r="ET50" s="312"/>
      <c r="EU50" s="312"/>
      <c r="EV50" s="312"/>
      <c r="EW50" s="312"/>
      <c r="EX50" s="312"/>
      <c r="EY50" s="312"/>
      <c r="EZ50" s="312"/>
      <c r="FA50" s="312"/>
      <c r="FB50" s="312"/>
      <c r="FC50" s="312"/>
      <c r="FD50" s="312"/>
      <c r="FE50" s="312"/>
      <c r="FF50" s="312"/>
      <c r="FG50" s="312"/>
      <c r="FH50" s="312"/>
      <c r="FI50" s="312"/>
      <c r="FJ50" s="312"/>
      <c r="FK50" s="312"/>
      <c r="FL50" s="312"/>
      <c r="FM50" s="312"/>
      <c r="FN50" s="312"/>
      <c r="FO50" s="312"/>
      <c r="FP50" s="312"/>
      <c r="FQ50" s="312"/>
      <c r="FR50" s="312"/>
      <c r="FS50" s="312"/>
      <c r="FT50" s="312"/>
      <c r="FU50" s="312"/>
      <c r="FV50" s="312"/>
      <c r="FW50" s="312"/>
      <c r="FX50" s="312"/>
      <c r="FY50" s="312"/>
      <c r="FZ50" s="312"/>
      <c r="GA50" s="312"/>
      <c r="GB50" s="312"/>
      <c r="GC50" s="312"/>
      <c r="GD50" s="312"/>
      <c r="GE50" s="312"/>
      <c r="GF50" s="312"/>
      <c r="GG50" s="312"/>
      <c r="GH50" s="312"/>
      <c r="GI50" s="312"/>
      <c r="GJ50" s="312"/>
      <c r="GK50" s="312"/>
      <c r="GL50" s="312"/>
      <c r="GM50" s="312"/>
      <c r="GN50" s="312"/>
      <c r="GO50" s="312"/>
      <c r="GP50" s="312"/>
      <c r="GQ50" s="312"/>
      <c r="GR50" s="312"/>
      <c r="GS50" s="312"/>
      <c r="GT50" s="312"/>
      <c r="GU50" s="312"/>
      <c r="GV50" s="312"/>
      <c r="GW50" s="312"/>
      <c r="GX50" s="312"/>
      <c r="GY50" s="312"/>
      <c r="GZ50" s="312"/>
      <c r="HA50" s="312"/>
      <c r="HB50" s="312"/>
      <c r="HC50" s="312"/>
      <c r="HD50" s="312"/>
      <c r="HE50" s="312"/>
      <c r="HF50" s="312"/>
      <c r="HG50" s="312"/>
      <c r="HH50" s="312"/>
      <c r="HI50" s="312"/>
      <c r="HJ50" s="312"/>
      <c r="HK50" s="312"/>
      <c r="HL50" s="312"/>
      <c r="HM50" s="312"/>
      <c r="HN50" s="312"/>
      <c r="HO50" s="312"/>
      <c r="HP50" s="312"/>
      <c r="HQ50" s="312"/>
      <c r="HR50" s="312"/>
      <c r="HS50" s="312"/>
      <c r="HT50" s="312"/>
      <c r="HU50" s="312"/>
      <c r="HV50" s="312"/>
      <c r="HW50" s="312"/>
      <c r="HX50" s="312"/>
      <c r="HY50" s="312"/>
      <c r="HZ50" s="312"/>
      <c r="IA50" s="312"/>
      <c r="IB50" s="312"/>
      <c r="IC50" s="312"/>
      <c r="ID50" s="312"/>
      <c r="IE50" s="312"/>
      <c r="IF50" s="312"/>
      <c r="IG50" s="312"/>
    </row>
    <row r="51" spans="1:241" ht="17.25" customHeight="1">
      <c r="A51" s="326" t="s">
        <v>51</v>
      </c>
      <c r="B51" s="327">
        <v>3870</v>
      </c>
      <c r="C51" s="316"/>
      <c r="D51" s="316"/>
      <c r="E51" s="316"/>
      <c r="F51" s="316"/>
      <c r="G51" s="316"/>
      <c r="H51" s="316"/>
      <c r="I51" s="316"/>
      <c r="J51" s="316"/>
      <c r="K51" s="316"/>
      <c r="L51" s="316"/>
      <c r="M51" s="316"/>
      <c r="N51" s="316"/>
      <c r="O51" s="316"/>
      <c r="P51" s="316"/>
      <c r="Q51" s="316"/>
      <c r="R51" s="316"/>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c r="BS51" s="312"/>
      <c r="BT51" s="312"/>
      <c r="BU51" s="312"/>
      <c r="BV51" s="312"/>
      <c r="BW51" s="312"/>
      <c r="BX51" s="312"/>
      <c r="BY51" s="312"/>
      <c r="BZ51" s="312"/>
      <c r="CA51" s="312"/>
      <c r="CB51" s="312"/>
      <c r="CC51" s="312"/>
      <c r="CD51" s="312"/>
      <c r="CE51" s="312"/>
      <c r="CF51" s="312"/>
      <c r="CG51" s="312"/>
      <c r="CH51" s="312"/>
      <c r="CI51" s="312"/>
      <c r="CJ51" s="312"/>
      <c r="CK51" s="312"/>
      <c r="CL51" s="312"/>
      <c r="CM51" s="312"/>
      <c r="CN51" s="312"/>
      <c r="CO51" s="312"/>
      <c r="CP51" s="312"/>
      <c r="CQ51" s="312"/>
      <c r="CR51" s="312"/>
      <c r="CS51" s="312"/>
      <c r="CT51" s="312"/>
      <c r="CU51" s="312"/>
      <c r="CV51" s="312"/>
      <c r="CW51" s="312"/>
      <c r="CX51" s="312"/>
      <c r="CY51" s="312"/>
      <c r="CZ51" s="312"/>
      <c r="DA51" s="312"/>
      <c r="DB51" s="312"/>
      <c r="DC51" s="312"/>
      <c r="DD51" s="312"/>
      <c r="DE51" s="312"/>
      <c r="DF51" s="312"/>
      <c r="DG51" s="312"/>
      <c r="DH51" s="312"/>
      <c r="DI51" s="312"/>
      <c r="DJ51" s="312"/>
      <c r="DK51" s="312"/>
      <c r="DL51" s="312"/>
      <c r="DM51" s="312"/>
      <c r="DN51" s="312"/>
      <c r="DO51" s="312"/>
      <c r="DP51" s="312"/>
      <c r="DQ51" s="312"/>
      <c r="DR51" s="312"/>
      <c r="DS51" s="312"/>
      <c r="DT51" s="312"/>
      <c r="DU51" s="312"/>
      <c r="DV51" s="312"/>
      <c r="DW51" s="312"/>
      <c r="DX51" s="312"/>
      <c r="DY51" s="312"/>
      <c r="DZ51" s="312"/>
      <c r="EA51" s="312"/>
      <c r="EB51" s="312"/>
      <c r="EC51" s="312"/>
      <c r="ED51" s="312"/>
      <c r="EE51" s="312"/>
      <c r="EF51" s="312"/>
      <c r="EG51" s="312"/>
      <c r="EH51" s="312"/>
      <c r="EI51" s="312"/>
      <c r="EJ51" s="312"/>
      <c r="EK51" s="312"/>
      <c r="EL51" s="312"/>
      <c r="EM51" s="312"/>
      <c r="EN51" s="312"/>
      <c r="EO51" s="312"/>
      <c r="EP51" s="312"/>
      <c r="EQ51" s="312"/>
      <c r="ER51" s="312"/>
      <c r="ES51" s="312"/>
      <c r="ET51" s="312"/>
      <c r="EU51" s="312"/>
      <c r="EV51" s="312"/>
      <c r="EW51" s="312"/>
      <c r="EX51" s="312"/>
      <c r="EY51" s="312"/>
      <c r="EZ51" s="312"/>
      <c r="FA51" s="312"/>
      <c r="FB51" s="312"/>
      <c r="FC51" s="312"/>
      <c r="FD51" s="312"/>
      <c r="FE51" s="312"/>
      <c r="FF51" s="312"/>
      <c r="FG51" s="312"/>
      <c r="FH51" s="312"/>
      <c r="FI51" s="312"/>
      <c r="FJ51" s="312"/>
      <c r="FK51" s="312"/>
      <c r="FL51" s="312"/>
      <c r="FM51" s="312"/>
      <c r="FN51" s="312"/>
      <c r="FO51" s="312"/>
      <c r="FP51" s="312"/>
      <c r="FQ51" s="312"/>
      <c r="FR51" s="312"/>
      <c r="FS51" s="312"/>
      <c r="FT51" s="312"/>
      <c r="FU51" s="312"/>
      <c r="FV51" s="312"/>
      <c r="FW51" s="312"/>
      <c r="FX51" s="312"/>
      <c r="FY51" s="312"/>
      <c r="FZ51" s="312"/>
      <c r="GA51" s="312"/>
      <c r="GB51" s="312"/>
      <c r="GC51" s="312"/>
      <c r="GD51" s="312"/>
      <c r="GE51" s="312"/>
      <c r="GF51" s="312"/>
      <c r="GG51" s="312"/>
      <c r="GH51" s="312"/>
      <c r="GI51" s="312"/>
      <c r="GJ51" s="312"/>
      <c r="GK51" s="312"/>
      <c r="GL51" s="312"/>
      <c r="GM51" s="312"/>
      <c r="GN51" s="312"/>
      <c r="GO51" s="312"/>
      <c r="GP51" s="312"/>
      <c r="GQ51" s="312"/>
      <c r="GR51" s="312"/>
      <c r="GS51" s="312"/>
      <c r="GT51" s="312"/>
      <c r="GU51" s="312"/>
      <c r="GV51" s="312"/>
      <c r="GW51" s="312"/>
      <c r="GX51" s="312"/>
      <c r="GY51" s="312"/>
      <c r="GZ51" s="312"/>
      <c r="HA51" s="312"/>
      <c r="HB51" s="312"/>
      <c r="HC51" s="312"/>
      <c r="HD51" s="312"/>
      <c r="HE51" s="312"/>
      <c r="HF51" s="312"/>
      <c r="HG51" s="312"/>
      <c r="HH51" s="312"/>
      <c r="HI51" s="312"/>
      <c r="HJ51" s="312"/>
      <c r="HK51" s="312"/>
      <c r="HL51" s="312"/>
      <c r="HM51" s="312"/>
      <c r="HN51" s="312"/>
      <c r="HO51" s="312"/>
      <c r="HP51" s="312"/>
      <c r="HQ51" s="312"/>
      <c r="HR51" s="312"/>
      <c r="HS51" s="312"/>
      <c r="HT51" s="312"/>
      <c r="HU51" s="312"/>
      <c r="HV51" s="312"/>
      <c r="HW51" s="312"/>
      <c r="HX51" s="312"/>
      <c r="HY51" s="312"/>
      <c r="HZ51" s="312"/>
      <c r="IA51" s="312"/>
      <c r="IB51" s="312"/>
      <c r="IC51" s="312"/>
      <c r="ID51" s="312"/>
      <c r="IE51" s="312"/>
      <c r="IF51" s="312"/>
      <c r="IG51" s="312"/>
    </row>
    <row r="52" spans="1:241" ht="28.5" customHeight="1">
      <c r="A52" s="332" t="s">
        <v>52</v>
      </c>
      <c r="B52" s="333">
        <f>SUM(B53:B58)</f>
        <v>2413.04</v>
      </c>
      <c r="C52" s="316"/>
      <c r="D52" s="316"/>
      <c r="E52" s="316"/>
      <c r="F52" s="316"/>
      <c r="G52" s="316"/>
      <c r="H52" s="316"/>
      <c r="I52" s="316"/>
      <c r="J52" s="316"/>
      <c r="K52" s="316"/>
      <c r="L52" s="316"/>
      <c r="M52" s="316"/>
      <c r="N52" s="316"/>
      <c r="O52" s="316"/>
      <c r="P52" s="316"/>
      <c r="Q52" s="316"/>
      <c r="R52" s="316"/>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c r="BS52" s="312"/>
      <c r="BT52" s="312"/>
      <c r="BU52" s="312"/>
      <c r="BV52" s="312"/>
      <c r="BW52" s="312"/>
      <c r="BX52" s="312"/>
      <c r="BY52" s="312"/>
      <c r="BZ52" s="312"/>
      <c r="CA52" s="312"/>
      <c r="CB52" s="312"/>
      <c r="CC52" s="312"/>
      <c r="CD52" s="312"/>
      <c r="CE52" s="312"/>
      <c r="CF52" s="312"/>
      <c r="CG52" s="312"/>
      <c r="CH52" s="312"/>
      <c r="CI52" s="312"/>
      <c r="CJ52" s="312"/>
      <c r="CK52" s="312"/>
      <c r="CL52" s="312"/>
      <c r="CM52" s="312"/>
      <c r="CN52" s="312"/>
      <c r="CO52" s="312"/>
      <c r="CP52" s="312"/>
      <c r="CQ52" s="312"/>
      <c r="CR52" s="312"/>
      <c r="CS52" s="312"/>
      <c r="CT52" s="312"/>
      <c r="CU52" s="312"/>
      <c r="CV52" s="312"/>
      <c r="CW52" s="312"/>
      <c r="CX52" s="312"/>
      <c r="CY52" s="312"/>
      <c r="CZ52" s="312"/>
      <c r="DA52" s="312"/>
      <c r="DB52" s="312"/>
      <c r="DC52" s="312"/>
      <c r="DD52" s="312"/>
      <c r="DE52" s="312"/>
      <c r="DF52" s="312"/>
      <c r="DG52" s="312"/>
      <c r="DH52" s="312"/>
      <c r="DI52" s="312"/>
      <c r="DJ52" s="312"/>
      <c r="DK52" s="312"/>
      <c r="DL52" s="312"/>
      <c r="DM52" s="312"/>
      <c r="DN52" s="312"/>
      <c r="DO52" s="312"/>
      <c r="DP52" s="312"/>
      <c r="DQ52" s="312"/>
      <c r="DR52" s="312"/>
      <c r="DS52" s="312"/>
      <c r="DT52" s="312"/>
      <c r="DU52" s="312"/>
      <c r="DV52" s="312"/>
      <c r="DW52" s="312"/>
      <c r="DX52" s="312"/>
      <c r="DY52" s="312"/>
      <c r="DZ52" s="312"/>
      <c r="EA52" s="312"/>
      <c r="EB52" s="312"/>
      <c r="EC52" s="312"/>
      <c r="ED52" s="312"/>
      <c r="EE52" s="312"/>
      <c r="EF52" s="312"/>
      <c r="EG52" s="312"/>
      <c r="EH52" s="312"/>
      <c r="EI52" s="312"/>
      <c r="EJ52" s="312"/>
      <c r="EK52" s="312"/>
      <c r="EL52" s="312"/>
      <c r="EM52" s="312"/>
      <c r="EN52" s="312"/>
      <c r="EO52" s="312"/>
      <c r="EP52" s="312"/>
      <c r="EQ52" s="312"/>
      <c r="ER52" s="312"/>
      <c r="ES52" s="312"/>
      <c r="ET52" s="312"/>
      <c r="EU52" s="312"/>
      <c r="EV52" s="312"/>
      <c r="EW52" s="312"/>
      <c r="EX52" s="312"/>
      <c r="EY52" s="312"/>
      <c r="EZ52" s="312"/>
      <c r="FA52" s="312"/>
      <c r="FB52" s="312"/>
      <c r="FC52" s="312"/>
      <c r="FD52" s="312"/>
      <c r="FE52" s="312"/>
      <c r="FF52" s="312"/>
      <c r="FG52" s="312"/>
      <c r="FH52" s="312"/>
      <c r="FI52" s="312"/>
      <c r="FJ52" s="312"/>
      <c r="FK52" s="312"/>
      <c r="FL52" s="312"/>
      <c r="FM52" s="312"/>
      <c r="FN52" s="312"/>
      <c r="FO52" s="312"/>
      <c r="FP52" s="312"/>
      <c r="FQ52" s="312"/>
      <c r="FR52" s="312"/>
      <c r="FS52" s="312"/>
      <c r="FT52" s="312"/>
      <c r="FU52" s="312"/>
      <c r="FV52" s="312"/>
      <c r="FW52" s="312"/>
      <c r="FX52" s="312"/>
      <c r="FY52" s="312"/>
      <c r="FZ52" s="312"/>
      <c r="GA52" s="312"/>
      <c r="GB52" s="312"/>
      <c r="GC52" s="312"/>
      <c r="GD52" s="312"/>
      <c r="GE52" s="312"/>
      <c r="GF52" s="312"/>
      <c r="GG52" s="312"/>
      <c r="GH52" s="312"/>
      <c r="GI52" s="312"/>
      <c r="GJ52" s="312"/>
      <c r="GK52" s="312"/>
      <c r="GL52" s="312"/>
      <c r="GM52" s="312"/>
      <c r="GN52" s="312"/>
      <c r="GO52" s="312"/>
      <c r="GP52" s="312"/>
      <c r="GQ52" s="312"/>
      <c r="GR52" s="312"/>
      <c r="GS52" s="312"/>
      <c r="GT52" s="312"/>
      <c r="GU52" s="312"/>
      <c r="GV52" s="312"/>
      <c r="GW52" s="312"/>
      <c r="GX52" s="312"/>
      <c r="GY52" s="312"/>
      <c r="GZ52" s="312"/>
      <c r="HA52" s="312"/>
      <c r="HB52" s="312"/>
      <c r="HC52" s="312"/>
      <c r="HD52" s="312"/>
      <c r="HE52" s="312"/>
      <c r="HF52" s="312"/>
      <c r="HG52" s="312"/>
      <c r="HH52" s="312"/>
      <c r="HI52" s="312"/>
      <c r="HJ52" s="312"/>
      <c r="HK52" s="312"/>
      <c r="HL52" s="312"/>
      <c r="HM52" s="312"/>
      <c r="HN52" s="312"/>
      <c r="HO52" s="312"/>
      <c r="HP52" s="312"/>
      <c r="HQ52" s="312"/>
      <c r="HR52" s="312"/>
      <c r="HS52" s="312"/>
      <c r="HT52" s="312"/>
      <c r="HU52" s="312"/>
      <c r="HV52" s="312"/>
      <c r="HW52" s="312"/>
      <c r="HX52" s="312"/>
      <c r="HY52" s="312"/>
      <c r="HZ52" s="312"/>
      <c r="IA52" s="312"/>
      <c r="IB52" s="312"/>
      <c r="IC52" s="312"/>
      <c r="ID52" s="312"/>
      <c r="IE52" s="312"/>
      <c r="IF52" s="312"/>
      <c r="IG52" s="312"/>
    </row>
    <row r="53" spans="1:241" ht="51" customHeight="1">
      <c r="A53" s="334" t="s">
        <v>53</v>
      </c>
      <c r="B53" s="325">
        <v>163.8</v>
      </c>
      <c r="C53" s="316"/>
      <c r="D53" s="316"/>
      <c r="E53" s="316"/>
      <c r="F53" s="316"/>
      <c r="G53" s="316"/>
      <c r="H53" s="316"/>
      <c r="I53" s="316"/>
      <c r="J53" s="316"/>
      <c r="K53" s="316"/>
      <c r="L53" s="316"/>
      <c r="M53" s="316"/>
      <c r="N53" s="316"/>
      <c r="O53" s="316"/>
      <c r="P53" s="316"/>
      <c r="Q53" s="316"/>
      <c r="R53" s="316"/>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c r="BS53" s="312"/>
      <c r="BT53" s="312"/>
      <c r="BU53" s="312"/>
      <c r="BV53" s="312"/>
      <c r="BW53" s="312"/>
      <c r="BX53" s="312"/>
      <c r="BY53" s="312"/>
      <c r="BZ53" s="312"/>
      <c r="CA53" s="312"/>
      <c r="CB53" s="312"/>
      <c r="CC53" s="312"/>
      <c r="CD53" s="312"/>
      <c r="CE53" s="312"/>
      <c r="CF53" s="312"/>
      <c r="CG53" s="312"/>
      <c r="CH53" s="312"/>
      <c r="CI53" s="312"/>
      <c r="CJ53" s="312"/>
      <c r="CK53" s="312"/>
      <c r="CL53" s="312"/>
      <c r="CM53" s="312"/>
      <c r="CN53" s="312"/>
      <c r="CO53" s="312"/>
      <c r="CP53" s="312"/>
      <c r="CQ53" s="312"/>
      <c r="CR53" s="312"/>
      <c r="CS53" s="312"/>
      <c r="CT53" s="312"/>
      <c r="CU53" s="312"/>
      <c r="CV53" s="312"/>
      <c r="CW53" s="312"/>
      <c r="CX53" s="312"/>
      <c r="CY53" s="312"/>
      <c r="CZ53" s="312"/>
      <c r="DA53" s="312"/>
      <c r="DB53" s="312"/>
      <c r="DC53" s="312"/>
      <c r="DD53" s="312"/>
      <c r="DE53" s="312"/>
      <c r="DF53" s="312"/>
      <c r="DG53" s="312"/>
      <c r="DH53" s="312"/>
      <c r="DI53" s="312"/>
      <c r="DJ53" s="312"/>
      <c r="DK53" s="312"/>
      <c r="DL53" s="312"/>
      <c r="DM53" s="312"/>
      <c r="DN53" s="312"/>
      <c r="DO53" s="312"/>
      <c r="DP53" s="312"/>
      <c r="DQ53" s="312"/>
      <c r="DR53" s="312"/>
      <c r="DS53" s="312"/>
      <c r="DT53" s="312"/>
      <c r="DU53" s="312"/>
      <c r="DV53" s="312"/>
      <c r="DW53" s="312"/>
      <c r="DX53" s="312"/>
      <c r="DY53" s="312"/>
      <c r="DZ53" s="312"/>
      <c r="EA53" s="312"/>
      <c r="EB53" s="312"/>
      <c r="EC53" s="312"/>
      <c r="ED53" s="312"/>
      <c r="EE53" s="312"/>
      <c r="EF53" s="312"/>
      <c r="EG53" s="312"/>
      <c r="EH53" s="312"/>
      <c r="EI53" s="312"/>
      <c r="EJ53" s="312"/>
      <c r="EK53" s="312"/>
      <c r="EL53" s="312"/>
      <c r="EM53" s="312"/>
      <c r="EN53" s="312"/>
      <c r="EO53" s="312"/>
      <c r="EP53" s="312"/>
      <c r="EQ53" s="312"/>
      <c r="ER53" s="312"/>
      <c r="ES53" s="312"/>
      <c r="ET53" s="312"/>
      <c r="EU53" s="312"/>
      <c r="EV53" s="312"/>
      <c r="EW53" s="312"/>
      <c r="EX53" s="312"/>
      <c r="EY53" s="312"/>
      <c r="EZ53" s="312"/>
      <c r="FA53" s="312"/>
      <c r="FB53" s="312"/>
      <c r="FC53" s="312"/>
      <c r="FD53" s="312"/>
      <c r="FE53" s="312"/>
      <c r="FF53" s="312"/>
      <c r="FG53" s="312"/>
      <c r="FH53" s="312"/>
      <c r="FI53" s="312"/>
      <c r="FJ53" s="312"/>
      <c r="FK53" s="312"/>
      <c r="FL53" s="312"/>
      <c r="FM53" s="312"/>
      <c r="FN53" s="312"/>
      <c r="FO53" s="312"/>
      <c r="FP53" s="312"/>
      <c r="FQ53" s="312"/>
      <c r="FR53" s="312"/>
      <c r="FS53" s="312"/>
      <c r="FT53" s="312"/>
      <c r="FU53" s="312"/>
      <c r="FV53" s="312"/>
      <c r="FW53" s="312"/>
      <c r="FX53" s="312"/>
      <c r="FY53" s="312"/>
      <c r="FZ53" s="312"/>
      <c r="GA53" s="312"/>
      <c r="GB53" s="312"/>
      <c r="GC53" s="312"/>
      <c r="GD53" s="312"/>
      <c r="GE53" s="312"/>
      <c r="GF53" s="312"/>
      <c r="GG53" s="312"/>
      <c r="GH53" s="312"/>
      <c r="GI53" s="312"/>
      <c r="GJ53" s="312"/>
      <c r="GK53" s="312"/>
      <c r="GL53" s="312"/>
      <c r="GM53" s="312"/>
      <c r="GN53" s="312"/>
      <c r="GO53" s="312"/>
      <c r="GP53" s="312"/>
      <c r="GQ53" s="312"/>
      <c r="GR53" s="312"/>
      <c r="GS53" s="312"/>
      <c r="GT53" s="312"/>
      <c r="GU53" s="312"/>
      <c r="GV53" s="312"/>
      <c r="GW53" s="312"/>
      <c r="GX53" s="312"/>
      <c r="GY53" s="312"/>
      <c r="GZ53" s="312"/>
      <c r="HA53" s="312"/>
      <c r="HB53" s="312"/>
      <c r="HC53" s="312"/>
      <c r="HD53" s="312"/>
      <c r="HE53" s="312"/>
      <c r="HF53" s="312"/>
      <c r="HG53" s="312"/>
      <c r="HH53" s="312"/>
      <c r="HI53" s="312"/>
      <c r="HJ53" s="312"/>
      <c r="HK53" s="312"/>
      <c r="HL53" s="312"/>
      <c r="HM53" s="312"/>
      <c r="HN53" s="312"/>
      <c r="HO53" s="312"/>
      <c r="HP53" s="312"/>
      <c r="HQ53" s="312"/>
      <c r="HR53" s="312"/>
      <c r="HS53" s="312"/>
      <c r="HT53" s="312"/>
      <c r="HU53" s="312"/>
      <c r="HV53" s="312"/>
      <c r="HW53" s="312"/>
      <c r="HX53" s="312"/>
      <c r="HY53" s="312"/>
      <c r="HZ53" s="312"/>
      <c r="IA53" s="312"/>
      <c r="IB53" s="312"/>
      <c r="IC53" s="312"/>
      <c r="ID53" s="312"/>
      <c r="IE53" s="312"/>
      <c r="IF53" s="312"/>
      <c r="IG53" s="312"/>
    </row>
    <row r="54" spans="1:241" ht="30" customHeight="1">
      <c r="A54" s="334" t="s">
        <v>54</v>
      </c>
      <c r="B54" s="325">
        <v>126</v>
      </c>
      <c r="C54" s="316"/>
      <c r="D54" s="316"/>
      <c r="E54" s="316"/>
      <c r="F54" s="316"/>
      <c r="G54" s="316"/>
      <c r="H54" s="316"/>
      <c r="I54" s="316"/>
      <c r="J54" s="316"/>
      <c r="K54" s="316"/>
      <c r="L54" s="316"/>
      <c r="M54" s="316"/>
      <c r="N54" s="316"/>
      <c r="O54" s="316"/>
      <c r="P54" s="316"/>
      <c r="Q54" s="316"/>
      <c r="R54" s="316"/>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c r="BS54" s="312"/>
      <c r="BT54" s="312"/>
      <c r="BU54" s="312"/>
      <c r="BV54" s="312"/>
      <c r="BW54" s="312"/>
      <c r="BX54" s="312"/>
      <c r="BY54" s="312"/>
      <c r="BZ54" s="312"/>
      <c r="CA54" s="312"/>
      <c r="CB54" s="312"/>
      <c r="CC54" s="312"/>
      <c r="CD54" s="312"/>
      <c r="CE54" s="312"/>
      <c r="CF54" s="312"/>
      <c r="CG54" s="312"/>
      <c r="CH54" s="312"/>
      <c r="CI54" s="312"/>
      <c r="CJ54" s="312"/>
      <c r="CK54" s="312"/>
      <c r="CL54" s="312"/>
      <c r="CM54" s="312"/>
      <c r="CN54" s="312"/>
      <c r="CO54" s="312"/>
      <c r="CP54" s="312"/>
      <c r="CQ54" s="312"/>
      <c r="CR54" s="312"/>
      <c r="CS54" s="312"/>
      <c r="CT54" s="312"/>
      <c r="CU54" s="312"/>
      <c r="CV54" s="312"/>
      <c r="CW54" s="312"/>
      <c r="CX54" s="312"/>
      <c r="CY54" s="312"/>
      <c r="CZ54" s="312"/>
      <c r="DA54" s="312"/>
      <c r="DB54" s="312"/>
      <c r="DC54" s="312"/>
      <c r="DD54" s="312"/>
      <c r="DE54" s="312"/>
      <c r="DF54" s="312"/>
      <c r="DG54" s="312"/>
      <c r="DH54" s="312"/>
      <c r="DI54" s="312"/>
      <c r="DJ54" s="312"/>
      <c r="DK54" s="312"/>
      <c r="DL54" s="312"/>
      <c r="DM54" s="312"/>
      <c r="DN54" s="312"/>
      <c r="DO54" s="312"/>
      <c r="DP54" s="312"/>
      <c r="DQ54" s="312"/>
      <c r="DR54" s="312"/>
      <c r="DS54" s="312"/>
      <c r="DT54" s="312"/>
      <c r="DU54" s="312"/>
      <c r="DV54" s="312"/>
      <c r="DW54" s="312"/>
      <c r="DX54" s="312"/>
      <c r="DY54" s="312"/>
      <c r="DZ54" s="312"/>
      <c r="EA54" s="312"/>
      <c r="EB54" s="312"/>
      <c r="EC54" s="312"/>
      <c r="ED54" s="312"/>
      <c r="EE54" s="312"/>
      <c r="EF54" s="312"/>
      <c r="EG54" s="312"/>
      <c r="EH54" s="312"/>
      <c r="EI54" s="312"/>
      <c r="EJ54" s="312"/>
      <c r="EK54" s="312"/>
      <c r="EL54" s="312"/>
      <c r="EM54" s="312"/>
      <c r="EN54" s="312"/>
      <c r="EO54" s="312"/>
      <c r="EP54" s="312"/>
      <c r="EQ54" s="312"/>
      <c r="ER54" s="312"/>
      <c r="ES54" s="312"/>
      <c r="ET54" s="312"/>
      <c r="EU54" s="312"/>
      <c r="EV54" s="312"/>
      <c r="EW54" s="312"/>
      <c r="EX54" s="312"/>
      <c r="EY54" s="312"/>
      <c r="EZ54" s="312"/>
      <c r="FA54" s="312"/>
      <c r="FB54" s="312"/>
      <c r="FC54" s="312"/>
      <c r="FD54" s="312"/>
      <c r="FE54" s="312"/>
      <c r="FF54" s="312"/>
      <c r="FG54" s="312"/>
      <c r="FH54" s="312"/>
      <c r="FI54" s="312"/>
      <c r="FJ54" s="312"/>
      <c r="FK54" s="312"/>
      <c r="FL54" s="312"/>
      <c r="FM54" s="312"/>
      <c r="FN54" s="312"/>
      <c r="FO54" s="312"/>
      <c r="FP54" s="312"/>
      <c r="FQ54" s="312"/>
      <c r="FR54" s="312"/>
      <c r="FS54" s="312"/>
      <c r="FT54" s="312"/>
      <c r="FU54" s="312"/>
      <c r="FV54" s="312"/>
      <c r="FW54" s="312"/>
      <c r="FX54" s="312"/>
      <c r="FY54" s="312"/>
      <c r="FZ54" s="312"/>
      <c r="GA54" s="312"/>
      <c r="GB54" s="312"/>
      <c r="GC54" s="312"/>
      <c r="GD54" s="312"/>
      <c r="GE54" s="312"/>
      <c r="GF54" s="312"/>
      <c r="GG54" s="312"/>
      <c r="GH54" s="312"/>
      <c r="GI54" s="312"/>
      <c r="GJ54" s="312"/>
      <c r="GK54" s="312"/>
      <c r="GL54" s="312"/>
      <c r="GM54" s="312"/>
      <c r="GN54" s="312"/>
      <c r="GO54" s="312"/>
      <c r="GP54" s="312"/>
      <c r="GQ54" s="312"/>
      <c r="GR54" s="312"/>
      <c r="GS54" s="312"/>
      <c r="GT54" s="312"/>
      <c r="GU54" s="312"/>
      <c r="GV54" s="312"/>
      <c r="GW54" s="312"/>
      <c r="GX54" s="312"/>
      <c r="GY54" s="312"/>
      <c r="GZ54" s="312"/>
      <c r="HA54" s="312"/>
      <c r="HB54" s="312"/>
      <c r="HC54" s="312"/>
      <c r="HD54" s="312"/>
      <c r="HE54" s="312"/>
      <c r="HF54" s="312"/>
      <c r="HG54" s="312"/>
      <c r="HH54" s="312"/>
      <c r="HI54" s="312"/>
      <c r="HJ54" s="312"/>
      <c r="HK54" s="312"/>
      <c r="HL54" s="312"/>
      <c r="HM54" s="312"/>
      <c r="HN54" s="312"/>
      <c r="HO54" s="312"/>
      <c r="HP54" s="312"/>
      <c r="HQ54" s="312"/>
      <c r="HR54" s="312"/>
      <c r="HS54" s="312"/>
      <c r="HT54" s="312"/>
      <c r="HU54" s="312"/>
      <c r="HV54" s="312"/>
      <c r="HW54" s="312"/>
      <c r="HX54" s="312"/>
      <c r="HY54" s="312"/>
      <c r="HZ54" s="312"/>
      <c r="IA54" s="312"/>
      <c r="IB54" s="312"/>
      <c r="IC54" s="312"/>
      <c r="ID54" s="312"/>
      <c r="IE54" s="312"/>
      <c r="IF54" s="312"/>
      <c r="IG54" s="312"/>
    </row>
    <row r="55" spans="1:241" ht="30" customHeight="1">
      <c r="A55" s="334" t="s">
        <v>55</v>
      </c>
      <c r="B55" s="325">
        <v>219.6</v>
      </c>
      <c r="C55" s="316"/>
      <c r="D55" s="316"/>
      <c r="E55" s="316"/>
      <c r="F55" s="316"/>
      <c r="G55" s="316"/>
      <c r="H55" s="316"/>
      <c r="I55" s="316"/>
      <c r="J55" s="316"/>
      <c r="K55" s="316"/>
      <c r="L55" s="316"/>
      <c r="M55" s="316"/>
      <c r="N55" s="316"/>
      <c r="O55" s="316"/>
      <c r="P55" s="316"/>
      <c r="Q55" s="316"/>
      <c r="R55" s="316"/>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c r="BS55" s="312"/>
      <c r="BT55" s="312"/>
      <c r="BU55" s="312"/>
      <c r="BV55" s="312"/>
      <c r="BW55" s="312"/>
      <c r="BX55" s="312"/>
      <c r="BY55" s="312"/>
      <c r="BZ55" s="312"/>
      <c r="CA55" s="312"/>
      <c r="CB55" s="312"/>
      <c r="CC55" s="312"/>
      <c r="CD55" s="312"/>
      <c r="CE55" s="312"/>
      <c r="CF55" s="312"/>
      <c r="CG55" s="312"/>
      <c r="CH55" s="312"/>
      <c r="CI55" s="312"/>
      <c r="CJ55" s="312"/>
      <c r="CK55" s="312"/>
      <c r="CL55" s="312"/>
      <c r="CM55" s="312"/>
      <c r="CN55" s="312"/>
      <c r="CO55" s="312"/>
      <c r="CP55" s="312"/>
      <c r="CQ55" s="312"/>
      <c r="CR55" s="312"/>
      <c r="CS55" s="312"/>
      <c r="CT55" s="312"/>
      <c r="CU55" s="312"/>
      <c r="CV55" s="312"/>
      <c r="CW55" s="312"/>
      <c r="CX55" s="312"/>
      <c r="CY55" s="312"/>
      <c r="CZ55" s="312"/>
      <c r="DA55" s="312"/>
      <c r="DB55" s="312"/>
      <c r="DC55" s="312"/>
      <c r="DD55" s="312"/>
      <c r="DE55" s="312"/>
      <c r="DF55" s="312"/>
      <c r="DG55" s="312"/>
      <c r="DH55" s="312"/>
      <c r="DI55" s="312"/>
      <c r="DJ55" s="312"/>
      <c r="DK55" s="312"/>
      <c r="DL55" s="312"/>
      <c r="DM55" s="312"/>
      <c r="DN55" s="312"/>
      <c r="DO55" s="312"/>
      <c r="DP55" s="312"/>
      <c r="DQ55" s="312"/>
      <c r="DR55" s="312"/>
      <c r="DS55" s="312"/>
      <c r="DT55" s="312"/>
      <c r="DU55" s="312"/>
      <c r="DV55" s="312"/>
      <c r="DW55" s="312"/>
      <c r="DX55" s="312"/>
      <c r="DY55" s="312"/>
      <c r="DZ55" s="312"/>
      <c r="EA55" s="312"/>
      <c r="EB55" s="312"/>
      <c r="EC55" s="312"/>
      <c r="ED55" s="312"/>
      <c r="EE55" s="312"/>
      <c r="EF55" s="312"/>
      <c r="EG55" s="312"/>
      <c r="EH55" s="312"/>
      <c r="EI55" s="312"/>
      <c r="EJ55" s="312"/>
      <c r="EK55" s="312"/>
      <c r="EL55" s="312"/>
      <c r="EM55" s="312"/>
      <c r="EN55" s="312"/>
      <c r="EO55" s="312"/>
      <c r="EP55" s="312"/>
      <c r="EQ55" s="312"/>
      <c r="ER55" s="312"/>
      <c r="ES55" s="312"/>
      <c r="ET55" s="312"/>
      <c r="EU55" s="312"/>
      <c r="EV55" s="312"/>
      <c r="EW55" s="312"/>
      <c r="EX55" s="312"/>
      <c r="EY55" s="312"/>
      <c r="EZ55" s="312"/>
      <c r="FA55" s="312"/>
      <c r="FB55" s="312"/>
      <c r="FC55" s="312"/>
      <c r="FD55" s="312"/>
      <c r="FE55" s="312"/>
      <c r="FF55" s="312"/>
      <c r="FG55" s="312"/>
      <c r="FH55" s="312"/>
      <c r="FI55" s="312"/>
      <c r="FJ55" s="312"/>
      <c r="FK55" s="312"/>
      <c r="FL55" s="312"/>
      <c r="FM55" s="312"/>
      <c r="FN55" s="312"/>
      <c r="FO55" s="312"/>
      <c r="FP55" s="312"/>
      <c r="FQ55" s="312"/>
      <c r="FR55" s="312"/>
      <c r="FS55" s="312"/>
      <c r="FT55" s="312"/>
      <c r="FU55" s="312"/>
      <c r="FV55" s="312"/>
      <c r="FW55" s="312"/>
      <c r="FX55" s="312"/>
      <c r="FY55" s="312"/>
      <c r="FZ55" s="312"/>
      <c r="GA55" s="312"/>
      <c r="GB55" s="312"/>
      <c r="GC55" s="312"/>
      <c r="GD55" s="312"/>
      <c r="GE55" s="312"/>
      <c r="GF55" s="312"/>
      <c r="GG55" s="312"/>
      <c r="GH55" s="312"/>
      <c r="GI55" s="312"/>
      <c r="GJ55" s="312"/>
      <c r="GK55" s="312"/>
      <c r="GL55" s="312"/>
      <c r="GM55" s="312"/>
      <c r="GN55" s="312"/>
      <c r="GO55" s="312"/>
      <c r="GP55" s="312"/>
      <c r="GQ55" s="312"/>
      <c r="GR55" s="312"/>
      <c r="GS55" s="312"/>
      <c r="GT55" s="312"/>
      <c r="GU55" s="312"/>
      <c r="GV55" s="312"/>
      <c r="GW55" s="312"/>
      <c r="GX55" s="312"/>
      <c r="GY55" s="312"/>
      <c r="GZ55" s="312"/>
      <c r="HA55" s="312"/>
      <c r="HB55" s="312"/>
      <c r="HC55" s="312"/>
      <c r="HD55" s="312"/>
      <c r="HE55" s="312"/>
      <c r="HF55" s="312"/>
      <c r="HG55" s="312"/>
      <c r="HH55" s="312"/>
      <c r="HI55" s="312"/>
      <c r="HJ55" s="312"/>
      <c r="HK55" s="312"/>
      <c r="HL55" s="312"/>
      <c r="HM55" s="312"/>
      <c r="HN55" s="312"/>
      <c r="HO55" s="312"/>
      <c r="HP55" s="312"/>
      <c r="HQ55" s="312"/>
      <c r="HR55" s="312"/>
      <c r="HS55" s="312"/>
      <c r="HT55" s="312"/>
      <c r="HU55" s="312"/>
      <c r="HV55" s="312"/>
      <c r="HW55" s="312"/>
      <c r="HX55" s="312"/>
      <c r="HY55" s="312"/>
      <c r="HZ55" s="312"/>
      <c r="IA55" s="312"/>
      <c r="IB55" s="312"/>
      <c r="IC55" s="312"/>
      <c r="ID55" s="312"/>
      <c r="IE55" s="312"/>
      <c r="IF55" s="312"/>
      <c r="IG55" s="312"/>
    </row>
    <row r="56" spans="1:241" ht="27.75" customHeight="1">
      <c r="A56" s="334" t="s">
        <v>56</v>
      </c>
      <c r="B56" s="325">
        <v>8.64</v>
      </c>
      <c r="C56" s="316"/>
      <c r="D56" s="316"/>
      <c r="E56" s="316"/>
      <c r="F56" s="316"/>
      <c r="G56" s="316"/>
      <c r="H56" s="316"/>
      <c r="I56" s="316"/>
      <c r="J56" s="316"/>
      <c r="K56" s="316"/>
      <c r="L56" s="316"/>
      <c r="M56" s="316"/>
      <c r="N56" s="316"/>
      <c r="O56" s="316"/>
      <c r="P56" s="316"/>
      <c r="Q56" s="316"/>
      <c r="R56" s="316"/>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c r="BV56" s="312"/>
      <c r="BW56" s="312"/>
      <c r="BX56" s="312"/>
      <c r="BY56" s="312"/>
      <c r="BZ56" s="312"/>
      <c r="CA56" s="312"/>
      <c r="CB56" s="312"/>
      <c r="CC56" s="312"/>
      <c r="CD56" s="312"/>
      <c r="CE56" s="312"/>
      <c r="CF56" s="312"/>
      <c r="CG56" s="312"/>
      <c r="CH56" s="312"/>
      <c r="CI56" s="312"/>
      <c r="CJ56" s="312"/>
      <c r="CK56" s="312"/>
      <c r="CL56" s="312"/>
      <c r="CM56" s="312"/>
      <c r="CN56" s="312"/>
      <c r="CO56" s="312"/>
      <c r="CP56" s="312"/>
      <c r="CQ56" s="312"/>
      <c r="CR56" s="312"/>
      <c r="CS56" s="312"/>
      <c r="CT56" s="312"/>
      <c r="CU56" s="312"/>
      <c r="CV56" s="312"/>
      <c r="CW56" s="312"/>
      <c r="CX56" s="312"/>
      <c r="CY56" s="312"/>
      <c r="CZ56" s="312"/>
      <c r="DA56" s="312"/>
      <c r="DB56" s="312"/>
      <c r="DC56" s="312"/>
      <c r="DD56" s="312"/>
      <c r="DE56" s="312"/>
      <c r="DF56" s="312"/>
      <c r="DG56" s="312"/>
      <c r="DH56" s="312"/>
      <c r="DI56" s="312"/>
      <c r="DJ56" s="312"/>
      <c r="DK56" s="312"/>
      <c r="DL56" s="312"/>
      <c r="DM56" s="312"/>
      <c r="DN56" s="312"/>
      <c r="DO56" s="312"/>
      <c r="DP56" s="312"/>
      <c r="DQ56" s="312"/>
      <c r="DR56" s="312"/>
      <c r="DS56" s="312"/>
      <c r="DT56" s="312"/>
      <c r="DU56" s="312"/>
      <c r="DV56" s="312"/>
      <c r="DW56" s="312"/>
      <c r="DX56" s="312"/>
      <c r="DY56" s="312"/>
      <c r="DZ56" s="312"/>
      <c r="EA56" s="312"/>
      <c r="EB56" s="312"/>
      <c r="EC56" s="312"/>
      <c r="ED56" s="312"/>
      <c r="EE56" s="312"/>
      <c r="EF56" s="312"/>
      <c r="EG56" s="312"/>
      <c r="EH56" s="312"/>
      <c r="EI56" s="312"/>
      <c r="EJ56" s="312"/>
      <c r="EK56" s="312"/>
      <c r="EL56" s="312"/>
      <c r="EM56" s="312"/>
      <c r="EN56" s="312"/>
      <c r="EO56" s="312"/>
      <c r="EP56" s="312"/>
      <c r="EQ56" s="312"/>
      <c r="ER56" s="312"/>
      <c r="ES56" s="312"/>
      <c r="ET56" s="312"/>
      <c r="EU56" s="312"/>
      <c r="EV56" s="312"/>
      <c r="EW56" s="312"/>
      <c r="EX56" s="312"/>
      <c r="EY56" s="312"/>
      <c r="EZ56" s="312"/>
      <c r="FA56" s="312"/>
      <c r="FB56" s="312"/>
      <c r="FC56" s="312"/>
      <c r="FD56" s="312"/>
      <c r="FE56" s="312"/>
      <c r="FF56" s="312"/>
      <c r="FG56" s="312"/>
      <c r="FH56" s="312"/>
      <c r="FI56" s="312"/>
      <c r="FJ56" s="312"/>
      <c r="FK56" s="312"/>
      <c r="FL56" s="312"/>
      <c r="FM56" s="312"/>
      <c r="FN56" s="312"/>
      <c r="FO56" s="312"/>
      <c r="FP56" s="312"/>
      <c r="FQ56" s="312"/>
      <c r="FR56" s="312"/>
      <c r="FS56" s="312"/>
      <c r="FT56" s="312"/>
      <c r="FU56" s="312"/>
      <c r="FV56" s="312"/>
      <c r="FW56" s="312"/>
      <c r="FX56" s="312"/>
      <c r="FY56" s="312"/>
      <c r="FZ56" s="312"/>
      <c r="GA56" s="312"/>
      <c r="GB56" s="312"/>
      <c r="GC56" s="312"/>
      <c r="GD56" s="312"/>
      <c r="GE56" s="312"/>
      <c r="GF56" s="312"/>
      <c r="GG56" s="312"/>
      <c r="GH56" s="312"/>
      <c r="GI56" s="312"/>
      <c r="GJ56" s="312"/>
      <c r="GK56" s="312"/>
      <c r="GL56" s="312"/>
      <c r="GM56" s="312"/>
      <c r="GN56" s="312"/>
      <c r="GO56" s="312"/>
      <c r="GP56" s="312"/>
      <c r="GQ56" s="312"/>
      <c r="GR56" s="312"/>
      <c r="GS56" s="312"/>
      <c r="GT56" s="312"/>
      <c r="GU56" s="312"/>
      <c r="GV56" s="312"/>
      <c r="GW56" s="312"/>
      <c r="GX56" s="312"/>
      <c r="GY56" s="312"/>
      <c r="GZ56" s="312"/>
      <c r="HA56" s="312"/>
      <c r="HB56" s="312"/>
      <c r="HC56" s="312"/>
      <c r="HD56" s="312"/>
      <c r="HE56" s="312"/>
      <c r="HF56" s="312"/>
      <c r="HG56" s="312"/>
      <c r="HH56" s="312"/>
      <c r="HI56" s="312"/>
      <c r="HJ56" s="312"/>
      <c r="HK56" s="312"/>
      <c r="HL56" s="312"/>
      <c r="HM56" s="312"/>
      <c r="HN56" s="312"/>
      <c r="HO56" s="312"/>
      <c r="HP56" s="312"/>
      <c r="HQ56" s="312"/>
      <c r="HR56" s="312"/>
      <c r="HS56" s="312"/>
      <c r="HT56" s="312"/>
      <c r="HU56" s="312"/>
      <c r="HV56" s="312"/>
      <c r="HW56" s="312"/>
      <c r="HX56" s="312"/>
      <c r="HY56" s="312"/>
      <c r="HZ56" s="312"/>
      <c r="IA56" s="312"/>
      <c r="IB56" s="312"/>
      <c r="IC56" s="312"/>
      <c r="ID56" s="312"/>
      <c r="IE56" s="312"/>
      <c r="IF56" s="312"/>
      <c r="IG56" s="312"/>
    </row>
    <row r="57" spans="1:2" ht="57" customHeight="1">
      <c r="A57" s="335" t="s">
        <v>57</v>
      </c>
      <c r="B57" s="325">
        <v>1316</v>
      </c>
    </row>
    <row r="58" spans="1:2" ht="35.25" customHeight="1">
      <c r="A58" s="336" t="s">
        <v>58</v>
      </c>
      <c r="B58" s="325">
        <v>579</v>
      </c>
    </row>
    <row r="59" spans="1:256" s="207" customFormat="1" ht="22.5" customHeight="1">
      <c r="A59" s="337" t="s">
        <v>59</v>
      </c>
      <c r="B59" s="320">
        <v>5203</v>
      </c>
      <c r="C59" s="338"/>
      <c r="D59" s="338"/>
      <c r="E59" s="338"/>
      <c r="F59" s="338"/>
      <c r="G59" s="338"/>
      <c r="H59" s="338"/>
      <c r="I59" s="338"/>
      <c r="J59" s="338"/>
      <c r="K59" s="338"/>
      <c r="L59" s="338"/>
      <c r="M59" s="338"/>
      <c r="N59" s="338"/>
      <c r="O59" s="338"/>
      <c r="P59" s="338"/>
      <c r="Q59" s="338"/>
      <c r="R59" s="338"/>
      <c r="S59" s="340"/>
      <c r="T59" s="340"/>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c r="AW59" s="340"/>
      <c r="AX59" s="340"/>
      <c r="AY59" s="340"/>
      <c r="AZ59" s="340"/>
      <c r="BA59" s="340"/>
      <c r="BB59" s="340"/>
      <c r="BC59" s="340"/>
      <c r="BD59" s="340"/>
      <c r="BE59" s="340"/>
      <c r="BF59" s="340"/>
      <c r="BG59" s="340"/>
      <c r="BH59" s="340"/>
      <c r="BI59" s="340"/>
      <c r="BJ59" s="340"/>
      <c r="BK59" s="340"/>
      <c r="BL59" s="340"/>
      <c r="BM59" s="340"/>
      <c r="BN59" s="340"/>
      <c r="BO59" s="340"/>
      <c r="BP59" s="340"/>
      <c r="BQ59" s="340"/>
      <c r="BR59" s="340"/>
      <c r="BS59" s="340"/>
      <c r="BT59" s="340"/>
      <c r="BU59" s="340"/>
      <c r="BV59" s="340"/>
      <c r="BW59" s="340"/>
      <c r="BX59" s="340"/>
      <c r="BY59" s="340"/>
      <c r="BZ59" s="340"/>
      <c r="CA59" s="340"/>
      <c r="CB59" s="340"/>
      <c r="CC59" s="340"/>
      <c r="CD59" s="340"/>
      <c r="CE59" s="340"/>
      <c r="CF59" s="340"/>
      <c r="CG59" s="340"/>
      <c r="CH59" s="340"/>
      <c r="CI59" s="340"/>
      <c r="CJ59" s="340"/>
      <c r="CK59" s="340"/>
      <c r="CL59" s="340"/>
      <c r="CM59" s="340"/>
      <c r="CN59" s="340"/>
      <c r="CO59" s="340"/>
      <c r="CP59" s="340"/>
      <c r="CQ59" s="340"/>
      <c r="CR59" s="340"/>
      <c r="CS59" s="340"/>
      <c r="CT59" s="340"/>
      <c r="CU59" s="340"/>
      <c r="CV59" s="340"/>
      <c r="CW59" s="340"/>
      <c r="CX59" s="340"/>
      <c r="CY59" s="340"/>
      <c r="CZ59" s="340"/>
      <c r="DA59" s="340"/>
      <c r="DB59" s="340"/>
      <c r="DC59" s="340"/>
      <c r="DD59" s="340"/>
      <c r="DE59" s="340"/>
      <c r="DF59" s="340"/>
      <c r="DG59" s="340"/>
      <c r="DH59" s="340"/>
      <c r="DI59" s="340"/>
      <c r="DJ59" s="340"/>
      <c r="DK59" s="340"/>
      <c r="DL59" s="340"/>
      <c r="DM59" s="340"/>
      <c r="DN59" s="340"/>
      <c r="DO59" s="340"/>
      <c r="DP59" s="340"/>
      <c r="DQ59" s="340"/>
      <c r="DR59" s="340"/>
      <c r="DS59" s="340"/>
      <c r="DT59" s="340"/>
      <c r="DU59" s="340"/>
      <c r="DV59" s="340"/>
      <c r="DW59" s="340"/>
      <c r="DX59" s="340"/>
      <c r="DY59" s="340"/>
      <c r="DZ59" s="340"/>
      <c r="EA59" s="340"/>
      <c r="EB59" s="340"/>
      <c r="EC59" s="340"/>
      <c r="ED59" s="340"/>
      <c r="EE59" s="340"/>
      <c r="EF59" s="340"/>
      <c r="EG59" s="340"/>
      <c r="EH59" s="340"/>
      <c r="EI59" s="340"/>
      <c r="EJ59" s="340"/>
      <c r="EK59" s="340"/>
      <c r="EL59" s="340"/>
      <c r="EM59" s="340"/>
      <c r="EN59" s="340"/>
      <c r="EO59" s="340"/>
      <c r="EP59" s="340"/>
      <c r="EQ59" s="340"/>
      <c r="ER59" s="340"/>
      <c r="ES59" s="340"/>
      <c r="ET59" s="340"/>
      <c r="EU59" s="340"/>
      <c r="EV59" s="340"/>
      <c r="EW59" s="340"/>
      <c r="EX59" s="340"/>
      <c r="EY59" s="340"/>
      <c r="EZ59" s="340"/>
      <c r="FA59" s="340"/>
      <c r="FB59" s="340"/>
      <c r="FC59" s="340"/>
      <c r="FD59" s="340"/>
      <c r="FE59" s="340"/>
      <c r="FF59" s="340"/>
      <c r="FG59" s="340"/>
      <c r="FH59" s="340"/>
      <c r="FI59" s="340"/>
      <c r="FJ59" s="340"/>
      <c r="FK59" s="340"/>
      <c r="FL59" s="340"/>
      <c r="FM59" s="340"/>
      <c r="FN59" s="340"/>
      <c r="FO59" s="340"/>
      <c r="FP59" s="340"/>
      <c r="FQ59" s="340"/>
      <c r="FR59" s="340"/>
      <c r="FS59" s="340"/>
      <c r="FT59" s="340"/>
      <c r="FU59" s="340"/>
      <c r="FV59" s="340"/>
      <c r="FW59" s="340"/>
      <c r="FX59" s="340"/>
      <c r="FY59" s="340"/>
      <c r="FZ59" s="340"/>
      <c r="GA59" s="340"/>
      <c r="GB59" s="340"/>
      <c r="GC59" s="340"/>
      <c r="GD59" s="340"/>
      <c r="GE59" s="340"/>
      <c r="GF59" s="340"/>
      <c r="GG59" s="340"/>
      <c r="GH59" s="340"/>
      <c r="GI59" s="340"/>
      <c r="GJ59" s="340"/>
      <c r="GK59" s="340"/>
      <c r="GL59" s="340"/>
      <c r="GM59" s="340"/>
      <c r="GN59" s="340"/>
      <c r="GO59" s="340"/>
      <c r="GP59" s="340"/>
      <c r="GQ59" s="340"/>
      <c r="GR59" s="340"/>
      <c r="GS59" s="340"/>
      <c r="GT59" s="340"/>
      <c r="GU59" s="340"/>
      <c r="GV59" s="340"/>
      <c r="GW59" s="340"/>
      <c r="GX59" s="340"/>
      <c r="GY59" s="340"/>
      <c r="GZ59" s="340"/>
      <c r="HA59" s="340"/>
      <c r="HB59" s="340"/>
      <c r="HC59" s="340"/>
      <c r="HD59" s="340"/>
      <c r="HE59" s="340"/>
      <c r="HF59" s="340"/>
      <c r="HG59" s="340"/>
      <c r="HH59" s="340"/>
      <c r="HI59" s="340"/>
      <c r="HJ59" s="340"/>
      <c r="HK59" s="340"/>
      <c r="HL59" s="340"/>
      <c r="HM59" s="340"/>
      <c r="HN59" s="340"/>
      <c r="HO59" s="340"/>
      <c r="HP59" s="340"/>
      <c r="HQ59" s="340"/>
      <c r="HR59" s="340"/>
      <c r="HS59" s="340"/>
      <c r="HT59" s="340"/>
      <c r="HU59" s="340"/>
      <c r="HV59" s="340"/>
      <c r="HW59" s="340"/>
      <c r="HX59" s="340"/>
      <c r="HY59" s="340"/>
      <c r="HZ59" s="340"/>
      <c r="IA59" s="340"/>
      <c r="IB59" s="340"/>
      <c r="IC59" s="340"/>
      <c r="ID59" s="340"/>
      <c r="IE59" s="340"/>
      <c r="IF59" s="340"/>
      <c r="IG59" s="340"/>
      <c r="IH59" s="306"/>
      <c r="II59" s="306"/>
      <c r="IJ59" s="306"/>
      <c r="IK59" s="306"/>
      <c r="IL59" s="306"/>
      <c r="IM59" s="306"/>
      <c r="IN59" s="306"/>
      <c r="IO59" s="306"/>
      <c r="IP59" s="306"/>
      <c r="IQ59" s="306"/>
      <c r="IR59" s="306"/>
      <c r="IS59" s="306"/>
      <c r="IT59" s="306"/>
      <c r="IU59" s="306"/>
      <c r="IV59" s="306"/>
    </row>
    <row r="60" spans="1:241" ht="17.25" customHeight="1">
      <c r="A60" s="339" t="s">
        <v>60</v>
      </c>
      <c r="B60" s="320">
        <f>SUM(B61:B61)</f>
        <v>1000</v>
      </c>
      <c r="C60" s="316"/>
      <c r="D60" s="316"/>
      <c r="E60" s="316"/>
      <c r="F60" s="316"/>
      <c r="G60" s="316"/>
      <c r="H60" s="316"/>
      <c r="I60" s="316"/>
      <c r="J60" s="316"/>
      <c r="K60" s="316"/>
      <c r="L60" s="316"/>
      <c r="M60" s="316"/>
      <c r="N60" s="316"/>
      <c r="O60" s="316"/>
      <c r="P60" s="316"/>
      <c r="Q60" s="316"/>
      <c r="R60" s="316"/>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c r="BR60" s="312"/>
      <c r="BS60" s="312"/>
      <c r="BT60" s="312"/>
      <c r="BU60" s="312"/>
      <c r="BV60" s="312"/>
      <c r="BW60" s="312"/>
      <c r="BX60" s="312"/>
      <c r="BY60" s="312"/>
      <c r="BZ60" s="312"/>
      <c r="CA60" s="312"/>
      <c r="CB60" s="312"/>
      <c r="CC60" s="312"/>
      <c r="CD60" s="312"/>
      <c r="CE60" s="312"/>
      <c r="CF60" s="312"/>
      <c r="CG60" s="312"/>
      <c r="CH60" s="312"/>
      <c r="CI60" s="312"/>
      <c r="CJ60" s="312"/>
      <c r="CK60" s="312"/>
      <c r="CL60" s="312"/>
      <c r="CM60" s="312"/>
      <c r="CN60" s="312"/>
      <c r="CO60" s="312"/>
      <c r="CP60" s="312"/>
      <c r="CQ60" s="312"/>
      <c r="CR60" s="312"/>
      <c r="CS60" s="312"/>
      <c r="CT60" s="312"/>
      <c r="CU60" s="312"/>
      <c r="CV60" s="312"/>
      <c r="CW60" s="312"/>
      <c r="CX60" s="312"/>
      <c r="CY60" s="312"/>
      <c r="CZ60" s="312"/>
      <c r="DA60" s="312"/>
      <c r="DB60" s="312"/>
      <c r="DC60" s="312"/>
      <c r="DD60" s="312"/>
      <c r="DE60" s="312"/>
      <c r="DF60" s="312"/>
      <c r="DG60" s="312"/>
      <c r="DH60" s="312"/>
      <c r="DI60" s="312"/>
      <c r="DJ60" s="312"/>
      <c r="DK60" s="312"/>
      <c r="DL60" s="312"/>
      <c r="DM60" s="312"/>
      <c r="DN60" s="312"/>
      <c r="DO60" s="312"/>
      <c r="DP60" s="312"/>
      <c r="DQ60" s="312"/>
      <c r="DR60" s="312"/>
      <c r="DS60" s="312"/>
      <c r="DT60" s="312"/>
      <c r="DU60" s="312"/>
      <c r="DV60" s="312"/>
      <c r="DW60" s="312"/>
      <c r="DX60" s="312"/>
      <c r="DY60" s="312"/>
      <c r="DZ60" s="312"/>
      <c r="EA60" s="312"/>
      <c r="EB60" s="312"/>
      <c r="EC60" s="312"/>
      <c r="ED60" s="312"/>
      <c r="EE60" s="312"/>
      <c r="EF60" s="312"/>
      <c r="EG60" s="312"/>
      <c r="EH60" s="312"/>
      <c r="EI60" s="312"/>
      <c r="EJ60" s="312"/>
      <c r="EK60" s="312"/>
      <c r="EL60" s="312"/>
      <c r="EM60" s="312"/>
      <c r="EN60" s="312"/>
      <c r="EO60" s="312"/>
      <c r="EP60" s="312"/>
      <c r="EQ60" s="312"/>
      <c r="ER60" s="312"/>
      <c r="ES60" s="312"/>
      <c r="ET60" s="312"/>
      <c r="EU60" s="312"/>
      <c r="EV60" s="312"/>
      <c r="EW60" s="312"/>
      <c r="EX60" s="312"/>
      <c r="EY60" s="312"/>
      <c r="EZ60" s="312"/>
      <c r="FA60" s="312"/>
      <c r="FB60" s="312"/>
      <c r="FC60" s="312"/>
      <c r="FD60" s="312"/>
      <c r="FE60" s="312"/>
      <c r="FF60" s="312"/>
      <c r="FG60" s="312"/>
      <c r="FH60" s="312"/>
      <c r="FI60" s="312"/>
      <c r="FJ60" s="312"/>
      <c r="FK60" s="312"/>
      <c r="FL60" s="312"/>
      <c r="FM60" s="312"/>
      <c r="FN60" s="312"/>
      <c r="FO60" s="312"/>
      <c r="FP60" s="312"/>
      <c r="FQ60" s="312"/>
      <c r="FR60" s="312"/>
      <c r="FS60" s="312"/>
      <c r="FT60" s="312"/>
      <c r="FU60" s="312"/>
      <c r="FV60" s="312"/>
      <c r="FW60" s="312"/>
      <c r="FX60" s="312"/>
      <c r="FY60" s="312"/>
      <c r="FZ60" s="312"/>
      <c r="GA60" s="312"/>
      <c r="GB60" s="312"/>
      <c r="GC60" s="312"/>
      <c r="GD60" s="312"/>
      <c r="GE60" s="312"/>
      <c r="GF60" s="312"/>
      <c r="GG60" s="312"/>
      <c r="GH60" s="312"/>
      <c r="GI60" s="312"/>
      <c r="GJ60" s="312"/>
      <c r="GK60" s="312"/>
      <c r="GL60" s="312"/>
      <c r="GM60" s="312"/>
      <c r="GN60" s="312"/>
      <c r="GO60" s="312"/>
      <c r="GP60" s="312"/>
      <c r="GQ60" s="312"/>
      <c r="GR60" s="312"/>
      <c r="GS60" s="312"/>
      <c r="GT60" s="312"/>
      <c r="GU60" s="312"/>
      <c r="GV60" s="312"/>
      <c r="GW60" s="312"/>
      <c r="GX60" s="312"/>
      <c r="GY60" s="312"/>
      <c r="GZ60" s="312"/>
      <c r="HA60" s="312"/>
      <c r="HB60" s="312"/>
      <c r="HC60" s="312"/>
      <c r="HD60" s="312"/>
      <c r="HE60" s="312"/>
      <c r="HF60" s="312"/>
      <c r="HG60" s="312"/>
      <c r="HH60" s="312"/>
      <c r="HI60" s="312"/>
      <c r="HJ60" s="312"/>
      <c r="HK60" s="312"/>
      <c r="HL60" s="312"/>
      <c r="HM60" s="312"/>
      <c r="HN60" s="312"/>
      <c r="HO60" s="312"/>
      <c r="HP60" s="312"/>
      <c r="HQ60" s="312"/>
      <c r="HR60" s="312"/>
      <c r="HS60" s="312"/>
      <c r="HT60" s="312"/>
      <c r="HU60" s="312"/>
      <c r="HV60" s="312"/>
      <c r="HW60" s="312"/>
      <c r="HX60" s="312"/>
      <c r="HY60" s="312"/>
      <c r="HZ60" s="312"/>
      <c r="IA60" s="312"/>
      <c r="IB60" s="312"/>
      <c r="IC60" s="312"/>
      <c r="ID60" s="312"/>
      <c r="IE60" s="312"/>
      <c r="IF60" s="312"/>
      <c r="IG60" s="312"/>
    </row>
    <row r="61" spans="1:241" s="307" customFormat="1" ht="17.25" customHeight="1">
      <c r="A61" s="334" t="s">
        <v>61</v>
      </c>
      <c r="B61" s="325">
        <v>1000</v>
      </c>
      <c r="C61" s="310"/>
      <c r="D61" s="310"/>
      <c r="E61" s="310"/>
      <c r="F61" s="310"/>
      <c r="G61" s="310"/>
      <c r="H61" s="310"/>
      <c r="I61" s="310"/>
      <c r="J61" s="310"/>
      <c r="K61" s="310"/>
      <c r="L61" s="310"/>
      <c r="M61" s="310"/>
      <c r="N61" s="310"/>
      <c r="O61" s="310"/>
      <c r="P61" s="310"/>
      <c r="Q61" s="310"/>
      <c r="R61" s="310"/>
      <c r="S61" s="341"/>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BH61" s="342"/>
      <c r="BI61" s="342"/>
      <c r="BJ61" s="342"/>
      <c r="BK61" s="342"/>
      <c r="BL61" s="342"/>
      <c r="BM61" s="342"/>
      <c r="BN61" s="342"/>
      <c r="BO61" s="342"/>
      <c r="BP61" s="342"/>
      <c r="BQ61" s="342"/>
      <c r="BR61" s="342"/>
      <c r="BS61" s="342"/>
      <c r="BT61" s="342"/>
      <c r="BU61" s="342"/>
      <c r="BV61" s="342"/>
      <c r="BW61" s="342"/>
      <c r="BX61" s="342"/>
      <c r="BY61" s="342"/>
      <c r="BZ61" s="342"/>
      <c r="CA61" s="342"/>
      <c r="CB61" s="342"/>
      <c r="CC61" s="342"/>
      <c r="CD61" s="342"/>
      <c r="CE61" s="342"/>
      <c r="CF61" s="342"/>
      <c r="CG61" s="342"/>
      <c r="CH61" s="342"/>
      <c r="CI61" s="342"/>
      <c r="CJ61" s="342"/>
      <c r="CK61" s="342"/>
      <c r="CL61" s="342"/>
      <c r="CM61" s="342"/>
      <c r="CN61" s="342"/>
      <c r="CO61" s="342"/>
      <c r="CP61" s="342"/>
      <c r="CQ61" s="342"/>
      <c r="CR61" s="342"/>
      <c r="CS61" s="342"/>
      <c r="CT61" s="342"/>
      <c r="CU61" s="342"/>
      <c r="CV61" s="342"/>
      <c r="CW61" s="342"/>
      <c r="CX61" s="342"/>
      <c r="CY61" s="342"/>
      <c r="CZ61" s="342"/>
      <c r="DA61" s="342"/>
      <c r="DB61" s="342"/>
      <c r="DC61" s="342"/>
      <c r="DD61" s="342"/>
      <c r="DE61" s="342"/>
      <c r="DF61" s="342"/>
      <c r="DG61" s="342"/>
      <c r="DH61" s="342"/>
      <c r="DI61" s="342"/>
      <c r="DJ61" s="342"/>
      <c r="DK61" s="342"/>
      <c r="DL61" s="342"/>
      <c r="DM61" s="342"/>
      <c r="DN61" s="342"/>
      <c r="DO61" s="342"/>
      <c r="DP61" s="342"/>
      <c r="DQ61" s="342"/>
      <c r="DR61" s="342"/>
      <c r="DS61" s="342"/>
      <c r="DT61" s="342"/>
      <c r="DU61" s="342"/>
      <c r="DV61" s="342"/>
      <c r="DW61" s="342"/>
      <c r="DX61" s="342"/>
      <c r="DY61" s="342"/>
      <c r="DZ61" s="342"/>
      <c r="EA61" s="342"/>
      <c r="EB61" s="342"/>
      <c r="EC61" s="342"/>
      <c r="ED61" s="342"/>
      <c r="EE61" s="342"/>
      <c r="EF61" s="342"/>
      <c r="EG61" s="342"/>
      <c r="EH61" s="342"/>
      <c r="EI61" s="342"/>
      <c r="EJ61" s="342"/>
      <c r="EK61" s="342"/>
      <c r="EL61" s="342"/>
      <c r="EM61" s="342"/>
      <c r="EN61" s="342"/>
      <c r="EO61" s="342"/>
      <c r="EP61" s="342"/>
      <c r="EQ61" s="342"/>
      <c r="ER61" s="342"/>
      <c r="ES61" s="342"/>
      <c r="ET61" s="342"/>
      <c r="EU61" s="342"/>
      <c r="EV61" s="342"/>
      <c r="EW61" s="342"/>
      <c r="EX61" s="342"/>
      <c r="EY61" s="342"/>
      <c r="EZ61" s="342"/>
      <c r="FA61" s="342"/>
      <c r="FB61" s="342"/>
      <c r="FC61" s="342"/>
      <c r="FD61" s="342"/>
      <c r="FE61" s="342"/>
      <c r="FF61" s="342"/>
      <c r="FG61" s="342"/>
      <c r="FH61" s="342"/>
      <c r="FI61" s="342"/>
      <c r="FJ61" s="342"/>
      <c r="FK61" s="342"/>
      <c r="FL61" s="342"/>
      <c r="FM61" s="342"/>
      <c r="FN61" s="342"/>
      <c r="FO61" s="342"/>
      <c r="FP61" s="342"/>
      <c r="FQ61" s="342"/>
      <c r="FR61" s="342"/>
      <c r="FS61" s="342"/>
      <c r="FT61" s="342"/>
      <c r="FU61" s="342"/>
      <c r="FV61" s="342"/>
      <c r="FW61" s="342"/>
      <c r="FX61" s="342"/>
      <c r="FY61" s="342"/>
      <c r="FZ61" s="342"/>
      <c r="GA61" s="342"/>
      <c r="GB61" s="342"/>
      <c r="GC61" s="342"/>
      <c r="GD61" s="342"/>
      <c r="GE61" s="342"/>
      <c r="GF61" s="342"/>
      <c r="GG61" s="342"/>
      <c r="GH61" s="342"/>
      <c r="GI61" s="342"/>
      <c r="GJ61" s="342"/>
      <c r="GK61" s="342"/>
      <c r="GL61" s="342"/>
      <c r="GM61" s="342"/>
      <c r="GN61" s="342"/>
      <c r="GO61" s="342"/>
      <c r="GP61" s="342"/>
      <c r="GQ61" s="342"/>
      <c r="GR61" s="342"/>
      <c r="GS61" s="342"/>
      <c r="GT61" s="342"/>
      <c r="GU61" s="342"/>
      <c r="GV61" s="342"/>
      <c r="GW61" s="342"/>
      <c r="GX61" s="342"/>
      <c r="GY61" s="342"/>
      <c r="GZ61" s="342"/>
      <c r="HA61" s="342"/>
      <c r="HB61" s="342"/>
      <c r="HC61" s="342"/>
      <c r="HD61" s="342"/>
      <c r="HE61" s="342"/>
      <c r="HF61" s="342"/>
      <c r="HG61" s="342"/>
      <c r="HH61" s="342"/>
      <c r="HI61" s="342"/>
      <c r="HJ61" s="342"/>
      <c r="HK61" s="342"/>
      <c r="HL61" s="342"/>
      <c r="HM61" s="342"/>
      <c r="HN61" s="342"/>
      <c r="HO61" s="342"/>
      <c r="HP61" s="342"/>
      <c r="HQ61" s="342"/>
      <c r="HR61" s="342"/>
      <c r="HS61" s="342"/>
      <c r="HT61" s="342"/>
      <c r="HU61" s="342"/>
      <c r="HV61" s="342"/>
      <c r="HW61" s="342"/>
      <c r="HX61" s="342"/>
      <c r="HY61" s="342"/>
      <c r="HZ61" s="342"/>
      <c r="IA61" s="342"/>
      <c r="IB61" s="342"/>
      <c r="IC61" s="342"/>
      <c r="ID61" s="342"/>
      <c r="IE61" s="342"/>
      <c r="IF61" s="342"/>
      <c r="IG61" s="342"/>
    </row>
    <row r="62" spans="1:241" ht="17.25" customHeight="1">
      <c r="A62" s="339" t="s">
        <v>62</v>
      </c>
      <c r="B62" s="320">
        <v>291</v>
      </c>
      <c r="C62" s="316"/>
      <c r="D62" s="316"/>
      <c r="E62" s="316"/>
      <c r="F62" s="316"/>
      <c r="G62" s="316"/>
      <c r="H62" s="316"/>
      <c r="I62" s="316"/>
      <c r="J62" s="316"/>
      <c r="K62" s="316"/>
      <c r="L62" s="316"/>
      <c r="M62" s="316"/>
      <c r="N62" s="316"/>
      <c r="O62" s="316"/>
      <c r="P62" s="316"/>
      <c r="Q62" s="316"/>
      <c r="R62" s="316"/>
      <c r="S62" s="312"/>
      <c r="T62" s="312"/>
      <c r="U62" s="312"/>
      <c r="V62" s="312"/>
      <c r="W62" s="312"/>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312"/>
      <c r="BQ62" s="312"/>
      <c r="BR62" s="312"/>
      <c r="BS62" s="312"/>
      <c r="BT62" s="312"/>
      <c r="BU62" s="312"/>
      <c r="BV62" s="312"/>
      <c r="BW62" s="312"/>
      <c r="BX62" s="312"/>
      <c r="BY62" s="312"/>
      <c r="BZ62" s="312"/>
      <c r="CA62" s="312"/>
      <c r="CB62" s="312"/>
      <c r="CC62" s="312"/>
      <c r="CD62" s="312"/>
      <c r="CE62" s="312"/>
      <c r="CF62" s="312"/>
      <c r="CG62" s="312"/>
      <c r="CH62" s="312"/>
      <c r="CI62" s="312"/>
      <c r="CJ62" s="312"/>
      <c r="CK62" s="312"/>
      <c r="CL62" s="312"/>
      <c r="CM62" s="312"/>
      <c r="CN62" s="312"/>
      <c r="CO62" s="312"/>
      <c r="CP62" s="312"/>
      <c r="CQ62" s="312"/>
      <c r="CR62" s="312"/>
      <c r="CS62" s="312"/>
      <c r="CT62" s="312"/>
      <c r="CU62" s="312"/>
      <c r="CV62" s="312"/>
      <c r="CW62" s="312"/>
      <c r="CX62" s="312"/>
      <c r="CY62" s="312"/>
      <c r="CZ62" s="312"/>
      <c r="DA62" s="312"/>
      <c r="DB62" s="312"/>
      <c r="DC62" s="312"/>
      <c r="DD62" s="312"/>
      <c r="DE62" s="312"/>
      <c r="DF62" s="312"/>
      <c r="DG62" s="312"/>
      <c r="DH62" s="312"/>
      <c r="DI62" s="312"/>
      <c r="DJ62" s="312"/>
      <c r="DK62" s="312"/>
      <c r="DL62" s="312"/>
      <c r="DM62" s="312"/>
      <c r="DN62" s="312"/>
      <c r="DO62" s="312"/>
      <c r="DP62" s="312"/>
      <c r="DQ62" s="312"/>
      <c r="DR62" s="312"/>
      <c r="DS62" s="312"/>
      <c r="DT62" s="312"/>
      <c r="DU62" s="312"/>
      <c r="DV62" s="312"/>
      <c r="DW62" s="312"/>
      <c r="DX62" s="312"/>
      <c r="DY62" s="312"/>
      <c r="DZ62" s="312"/>
      <c r="EA62" s="312"/>
      <c r="EB62" s="312"/>
      <c r="EC62" s="312"/>
      <c r="ED62" s="312"/>
      <c r="EE62" s="312"/>
      <c r="EF62" s="312"/>
      <c r="EG62" s="312"/>
      <c r="EH62" s="312"/>
      <c r="EI62" s="312"/>
      <c r="EJ62" s="312"/>
      <c r="EK62" s="312"/>
      <c r="EL62" s="312"/>
      <c r="EM62" s="312"/>
      <c r="EN62" s="312"/>
      <c r="EO62" s="312"/>
      <c r="EP62" s="312"/>
      <c r="EQ62" s="312"/>
      <c r="ER62" s="312"/>
      <c r="ES62" s="312"/>
      <c r="ET62" s="312"/>
      <c r="EU62" s="312"/>
      <c r="EV62" s="312"/>
      <c r="EW62" s="312"/>
      <c r="EX62" s="312"/>
      <c r="EY62" s="312"/>
      <c r="EZ62" s="312"/>
      <c r="FA62" s="312"/>
      <c r="FB62" s="312"/>
      <c r="FC62" s="312"/>
      <c r="FD62" s="312"/>
      <c r="FE62" s="312"/>
      <c r="FF62" s="312"/>
      <c r="FG62" s="312"/>
      <c r="FH62" s="312"/>
      <c r="FI62" s="312"/>
      <c r="FJ62" s="312"/>
      <c r="FK62" s="312"/>
      <c r="FL62" s="312"/>
      <c r="FM62" s="312"/>
      <c r="FN62" s="312"/>
      <c r="FO62" s="312"/>
      <c r="FP62" s="312"/>
      <c r="FQ62" s="312"/>
      <c r="FR62" s="312"/>
      <c r="FS62" s="312"/>
      <c r="FT62" s="312"/>
      <c r="FU62" s="312"/>
      <c r="FV62" s="312"/>
      <c r="FW62" s="312"/>
      <c r="FX62" s="312"/>
      <c r="FY62" s="312"/>
      <c r="FZ62" s="312"/>
      <c r="GA62" s="312"/>
      <c r="GB62" s="312"/>
      <c r="GC62" s="312"/>
      <c r="GD62" s="312"/>
      <c r="GE62" s="312"/>
      <c r="GF62" s="312"/>
      <c r="GG62" s="312"/>
      <c r="GH62" s="312"/>
      <c r="GI62" s="312"/>
      <c r="GJ62" s="312"/>
      <c r="GK62" s="312"/>
      <c r="GL62" s="312"/>
      <c r="GM62" s="312"/>
      <c r="GN62" s="312"/>
      <c r="GO62" s="312"/>
      <c r="GP62" s="312"/>
      <c r="GQ62" s="312"/>
      <c r="GR62" s="312"/>
      <c r="GS62" s="312"/>
      <c r="GT62" s="312"/>
      <c r="GU62" s="312"/>
      <c r="GV62" s="312"/>
      <c r="GW62" s="312"/>
      <c r="GX62" s="312"/>
      <c r="GY62" s="312"/>
      <c r="GZ62" s="312"/>
      <c r="HA62" s="312"/>
      <c r="HB62" s="312"/>
      <c r="HC62" s="312"/>
      <c r="HD62" s="312"/>
      <c r="HE62" s="312"/>
      <c r="HF62" s="312"/>
      <c r="HG62" s="312"/>
      <c r="HH62" s="312"/>
      <c r="HI62" s="312"/>
      <c r="HJ62" s="312"/>
      <c r="HK62" s="312"/>
      <c r="HL62" s="312"/>
      <c r="HM62" s="312"/>
      <c r="HN62" s="312"/>
      <c r="HO62" s="312"/>
      <c r="HP62" s="312"/>
      <c r="HQ62" s="312"/>
      <c r="HR62" s="312"/>
      <c r="HS62" s="312"/>
      <c r="HT62" s="312"/>
      <c r="HU62" s="312"/>
      <c r="HV62" s="312"/>
      <c r="HW62" s="312"/>
      <c r="HX62" s="312"/>
      <c r="HY62" s="312"/>
      <c r="HZ62" s="312"/>
      <c r="IA62" s="312"/>
      <c r="IB62" s="312"/>
      <c r="IC62" s="312"/>
      <c r="ID62" s="312"/>
      <c r="IE62" s="312"/>
      <c r="IF62" s="312"/>
      <c r="IG62" s="312"/>
    </row>
    <row r="63" spans="1:241" ht="17.25" customHeight="1">
      <c r="A63" s="321" t="s">
        <v>63</v>
      </c>
      <c r="B63" s="320">
        <f>B7+B28+B60+B62</f>
        <v>64508.04</v>
      </c>
      <c r="C63" s="316"/>
      <c r="D63" s="316"/>
      <c r="E63" s="316"/>
      <c r="F63" s="316"/>
      <c r="G63" s="316"/>
      <c r="H63" s="316"/>
      <c r="I63" s="316"/>
      <c r="J63" s="316"/>
      <c r="K63" s="316"/>
      <c r="L63" s="316"/>
      <c r="M63" s="316"/>
      <c r="N63" s="316"/>
      <c r="O63" s="316"/>
      <c r="P63" s="316"/>
      <c r="Q63" s="316"/>
      <c r="R63" s="316"/>
      <c r="S63" s="312"/>
      <c r="T63" s="312"/>
      <c r="U63" s="312"/>
      <c r="V63" s="312"/>
      <c r="W63" s="312"/>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c r="BS63" s="312"/>
      <c r="BT63" s="312"/>
      <c r="BU63" s="312"/>
      <c r="BV63" s="312"/>
      <c r="BW63" s="312"/>
      <c r="BX63" s="312"/>
      <c r="BY63" s="312"/>
      <c r="BZ63" s="312"/>
      <c r="CA63" s="312"/>
      <c r="CB63" s="312"/>
      <c r="CC63" s="312"/>
      <c r="CD63" s="312"/>
      <c r="CE63" s="312"/>
      <c r="CF63" s="312"/>
      <c r="CG63" s="312"/>
      <c r="CH63" s="312"/>
      <c r="CI63" s="312"/>
      <c r="CJ63" s="312"/>
      <c r="CK63" s="312"/>
      <c r="CL63" s="312"/>
      <c r="CM63" s="312"/>
      <c r="CN63" s="312"/>
      <c r="CO63" s="312"/>
      <c r="CP63" s="312"/>
      <c r="CQ63" s="312"/>
      <c r="CR63" s="312"/>
      <c r="CS63" s="312"/>
      <c r="CT63" s="312"/>
      <c r="CU63" s="312"/>
      <c r="CV63" s="312"/>
      <c r="CW63" s="312"/>
      <c r="CX63" s="312"/>
      <c r="CY63" s="312"/>
      <c r="CZ63" s="312"/>
      <c r="DA63" s="312"/>
      <c r="DB63" s="312"/>
      <c r="DC63" s="312"/>
      <c r="DD63" s="312"/>
      <c r="DE63" s="312"/>
      <c r="DF63" s="312"/>
      <c r="DG63" s="312"/>
      <c r="DH63" s="312"/>
      <c r="DI63" s="312"/>
      <c r="DJ63" s="312"/>
      <c r="DK63" s="312"/>
      <c r="DL63" s="312"/>
      <c r="DM63" s="312"/>
      <c r="DN63" s="312"/>
      <c r="DO63" s="312"/>
      <c r="DP63" s="312"/>
      <c r="DQ63" s="312"/>
      <c r="DR63" s="312"/>
      <c r="DS63" s="312"/>
      <c r="DT63" s="312"/>
      <c r="DU63" s="312"/>
      <c r="DV63" s="312"/>
      <c r="DW63" s="312"/>
      <c r="DX63" s="312"/>
      <c r="DY63" s="312"/>
      <c r="DZ63" s="312"/>
      <c r="EA63" s="312"/>
      <c r="EB63" s="312"/>
      <c r="EC63" s="312"/>
      <c r="ED63" s="312"/>
      <c r="EE63" s="312"/>
      <c r="EF63" s="312"/>
      <c r="EG63" s="312"/>
      <c r="EH63" s="312"/>
      <c r="EI63" s="312"/>
      <c r="EJ63" s="312"/>
      <c r="EK63" s="312"/>
      <c r="EL63" s="312"/>
      <c r="EM63" s="312"/>
      <c r="EN63" s="312"/>
      <c r="EO63" s="312"/>
      <c r="EP63" s="312"/>
      <c r="EQ63" s="312"/>
      <c r="ER63" s="312"/>
      <c r="ES63" s="312"/>
      <c r="ET63" s="312"/>
      <c r="EU63" s="312"/>
      <c r="EV63" s="312"/>
      <c r="EW63" s="312"/>
      <c r="EX63" s="312"/>
      <c r="EY63" s="312"/>
      <c r="EZ63" s="312"/>
      <c r="FA63" s="312"/>
      <c r="FB63" s="312"/>
      <c r="FC63" s="312"/>
      <c r="FD63" s="312"/>
      <c r="FE63" s="312"/>
      <c r="FF63" s="312"/>
      <c r="FG63" s="312"/>
      <c r="FH63" s="312"/>
      <c r="FI63" s="312"/>
      <c r="FJ63" s="312"/>
      <c r="FK63" s="312"/>
      <c r="FL63" s="312"/>
      <c r="FM63" s="312"/>
      <c r="FN63" s="312"/>
      <c r="FO63" s="312"/>
      <c r="FP63" s="312"/>
      <c r="FQ63" s="312"/>
      <c r="FR63" s="312"/>
      <c r="FS63" s="312"/>
      <c r="FT63" s="312"/>
      <c r="FU63" s="312"/>
      <c r="FV63" s="312"/>
      <c r="FW63" s="312"/>
      <c r="FX63" s="312"/>
      <c r="FY63" s="312"/>
      <c r="FZ63" s="312"/>
      <c r="GA63" s="312"/>
      <c r="GB63" s="312"/>
      <c r="GC63" s="312"/>
      <c r="GD63" s="312"/>
      <c r="GE63" s="312"/>
      <c r="GF63" s="312"/>
      <c r="GG63" s="312"/>
      <c r="GH63" s="312"/>
      <c r="GI63" s="312"/>
      <c r="GJ63" s="312"/>
      <c r="GK63" s="312"/>
      <c r="GL63" s="312"/>
      <c r="GM63" s="312"/>
      <c r="GN63" s="312"/>
      <c r="GO63" s="312"/>
      <c r="GP63" s="312"/>
      <c r="GQ63" s="312"/>
      <c r="GR63" s="312"/>
      <c r="GS63" s="312"/>
      <c r="GT63" s="312"/>
      <c r="GU63" s="312"/>
      <c r="GV63" s="312"/>
      <c r="GW63" s="312"/>
      <c r="GX63" s="312"/>
      <c r="GY63" s="312"/>
      <c r="GZ63" s="312"/>
      <c r="HA63" s="312"/>
      <c r="HB63" s="312"/>
      <c r="HC63" s="312"/>
      <c r="HD63" s="312"/>
      <c r="HE63" s="312"/>
      <c r="HF63" s="312"/>
      <c r="HG63" s="312"/>
      <c r="HH63" s="312"/>
      <c r="HI63" s="312"/>
      <c r="HJ63" s="312"/>
      <c r="HK63" s="312"/>
      <c r="HL63" s="312"/>
      <c r="HM63" s="312"/>
      <c r="HN63" s="312"/>
      <c r="HO63" s="312"/>
      <c r="HP63" s="312"/>
      <c r="HQ63" s="312"/>
      <c r="HR63" s="312"/>
      <c r="HS63" s="312"/>
      <c r="HT63" s="312"/>
      <c r="HU63" s="312"/>
      <c r="HV63" s="312"/>
      <c r="HW63" s="312"/>
      <c r="HX63" s="312"/>
      <c r="HY63" s="312"/>
      <c r="HZ63" s="312"/>
      <c r="IA63" s="312"/>
      <c r="IB63" s="312"/>
      <c r="IC63" s="312"/>
      <c r="ID63" s="312"/>
      <c r="IE63" s="312"/>
      <c r="IF63" s="312"/>
      <c r="IG63" s="312"/>
    </row>
  </sheetData>
  <sheetProtection/>
  <mergeCells count="1">
    <mergeCell ref="A3:B3"/>
  </mergeCells>
  <printOptions/>
  <pageMargins left="0.9048611111111111" right="0.7086614173228347" top="0.7480314960629921" bottom="0.7480314960629921" header="0.31496062992125984" footer="0.31496062992125984"/>
  <pageSetup horizontalDpi="600" verticalDpi="600" orientation="portrait" paperSize="9"/>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F12"/>
  <sheetViews>
    <sheetView zoomScalePageLayoutView="0" workbookViewId="0" topLeftCell="A1">
      <selection activeCell="D7" sqref="D7"/>
    </sheetView>
  </sheetViews>
  <sheetFormatPr defaultColWidth="8.125" defaultRowHeight="14.25"/>
  <cols>
    <col min="1" max="1" width="55.25390625" style="3" customWidth="1"/>
    <col min="2" max="2" width="39.75390625" style="3" customWidth="1"/>
    <col min="3" max="3" width="43.875" style="3" customWidth="1"/>
    <col min="4" max="4" width="41.00390625" style="3" customWidth="1"/>
    <col min="5" max="16384" width="8.125" style="3" customWidth="1"/>
  </cols>
  <sheetData>
    <row r="1" spans="1:3" ht="14.25">
      <c r="A1" s="2"/>
      <c r="B1" s="2"/>
      <c r="C1" s="2"/>
    </row>
    <row r="2" spans="1:3" ht="21.75" customHeight="1">
      <c r="A2" s="4" t="s">
        <v>970</v>
      </c>
      <c r="B2" s="2"/>
      <c r="C2" s="2"/>
    </row>
    <row r="3" spans="1:3" ht="32.25" customHeight="1">
      <c r="A3" s="451" t="s">
        <v>971</v>
      </c>
      <c r="B3" s="451"/>
      <c r="C3" s="451"/>
    </row>
    <row r="4" spans="1:3" s="1" customFormat="1" ht="19.5" customHeight="1">
      <c r="A4" s="5"/>
      <c r="B4" s="6"/>
      <c r="C4" s="7" t="s">
        <v>3</v>
      </c>
    </row>
    <row r="5" spans="1:3" s="2" customFormat="1" ht="49.5" customHeight="1">
      <c r="A5" s="8" t="s">
        <v>972</v>
      </c>
      <c r="B5" s="8" t="s">
        <v>973</v>
      </c>
      <c r="C5" s="8" t="s">
        <v>734</v>
      </c>
    </row>
    <row r="6" spans="1:3" ht="49.5" customHeight="1">
      <c r="A6" s="9" t="s">
        <v>974</v>
      </c>
      <c r="B6" s="9">
        <f>B7+B8+B9</f>
        <v>495</v>
      </c>
      <c r="C6" s="10"/>
    </row>
    <row r="7" spans="1:6" ht="49.5" customHeight="1">
      <c r="A7" s="11" t="s">
        <v>975</v>
      </c>
      <c r="B7" s="12">
        <v>15</v>
      </c>
      <c r="C7" s="13"/>
      <c r="F7" s="14"/>
    </row>
    <row r="8" spans="1:6" ht="49.5" customHeight="1">
      <c r="A8" s="11" t="s">
        <v>976</v>
      </c>
      <c r="B8" s="12">
        <v>188</v>
      </c>
      <c r="C8" s="13"/>
      <c r="E8" s="15" t="s">
        <v>410</v>
      </c>
      <c r="F8" s="15" t="s">
        <v>410</v>
      </c>
    </row>
    <row r="9" spans="1:5" ht="49.5" customHeight="1">
      <c r="A9" s="16" t="s">
        <v>977</v>
      </c>
      <c r="B9" s="17">
        <v>292</v>
      </c>
      <c r="C9" s="13"/>
      <c r="E9" s="15" t="s">
        <v>410</v>
      </c>
    </row>
    <row r="10" spans="1:3" ht="49.5" customHeight="1">
      <c r="A10" s="18" t="s">
        <v>978</v>
      </c>
      <c r="B10" s="17">
        <v>292</v>
      </c>
      <c r="C10" s="13"/>
    </row>
    <row r="11" spans="1:3" ht="49.5" customHeight="1">
      <c r="A11" s="19" t="s">
        <v>979</v>
      </c>
      <c r="B11" s="12"/>
      <c r="C11" s="20"/>
    </row>
    <row r="12" spans="1:3" ht="136.5" customHeight="1">
      <c r="A12" s="452" t="s">
        <v>980</v>
      </c>
      <c r="B12" s="452"/>
      <c r="C12" s="452"/>
    </row>
  </sheetData>
  <sheetProtection/>
  <mergeCells count="2">
    <mergeCell ref="A3:C3"/>
    <mergeCell ref="A12:C12"/>
  </mergeCells>
  <printOptions/>
  <pageMargins left="0.8263888888888888" right="0.15748031496062992" top="0.7083333333333334" bottom="0.7479166666666667" header="0.31496062992125984" footer="0.7479166666666667"/>
  <pageSetup horizontalDpi="600" verticalDpi="600" orientation="landscape" paperSize="9" scale="8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N466"/>
  <sheetViews>
    <sheetView tabSelected="1" zoomScalePageLayoutView="0" workbookViewId="0" topLeftCell="A1">
      <pane xSplit="7" ySplit="7" topLeftCell="H8" activePane="bottomRight" state="frozen"/>
      <selection pane="topLeft" activeCell="A1" sqref="A1"/>
      <selection pane="topRight" activeCell="A1" sqref="A1"/>
      <selection pane="bottomLeft" activeCell="A1" sqref="A1"/>
      <selection pane="bottomRight" activeCell="K46" sqref="K46"/>
    </sheetView>
  </sheetViews>
  <sheetFormatPr defaultColWidth="11.375" defaultRowHeight="14.25"/>
  <cols>
    <col min="1" max="1" width="3.875" style="215" customWidth="1"/>
    <col min="2" max="2" width="3.50390625" style="215" customWidth="1"/>
    <col min="3" max="3" width="4.125" style="215" customWidth="1"/>
    <col min="4" max="4" width="16.375" style="215" customWidth="1"/>
    <col min="5" max="5" width="7.00390625" style="219" customWidth="1"/>
    <col min="6" max="6" width="8.25390625" style="219" customWidth="1"/>
    <col min="7" max="7" width="7.25390625" style="219" customWidth="1"/>
    <col min="8" max="8" width="5.625" style="219" customWidth="1"/>
    <col min="9" max="9" width="6.125" style="219" customWidth="1"/>
    <col min="10" max="10" width="6.25390625" style="219" customWidth="1"/>
    <col min="11" max="11" width="26.50390625" style="219" customWidth="1"/>
    <col min="12" max="12" width="7.375" style="219" customWidth="1"/>
    <col min="13" max="13" width="6.25390625" style="219" customWidth="1"/>
    <col min="14" max="14" width="5.375" style="219" customWidth="1"/>
    <col min="15" max="33" width="11.375" style="220" customWidth="1"/>
    <col min="34" max="16384" width="11.375" style="221" customWidth="1"/>
  </cols>
  <sheetData>
    <row r="1" spans="1:5" ht="24" customHeight="1">
      <c r="A1" s="222" t="s">
        <v>64</v>
      </c>
      <c r="B1" s="223"/>
      <c r="C1" s="223"/>
      <c r="E1" s="224"/>
    </row>
    <row r="2" spans="1:14" ht="15.75" customHeight="1">
      <c r="A2" s="347"/>
      <c r="B2" s="347"/>
      <c r="C2" s="347"/>
      <c r="D2" s="347"/>
      <c r="E2" s="347"/>
      <c r="F2" s="347"/>
      <c r="G2" s="347"/>
      <c r="H2" s="347"/>
      <c r="I2" s="347"/>
      <c r="J2" s="347"/>
      <c r="K2" s="347"/>
      <c r="L2" s="347"/>
      <c r="M2" s="347"/>
      <c r="N2" s="347"/>
    </row>
    <row r="3" spans="1:14" ht="24" customHeight="1">
      <c r="A3" s="348" t="s">
        <v>65</v>
      </c>
      <c r="B3" s="348"/>
      <c r="C3" s="348"/>
      <c r="D3" s="348"/>
      <c r="E3" s="348"/>
      <c r="F3" s="348"/>
      <c r="G3" s="348"/>
      <c r="H3" s="348"/>
      <c r="I3" s="348"/>
      <c r="J3" s="348"/>
      <c r="K3" s="348"/>
      <c r="L3" s="348"/>
      <c r="M3" s="348"/>
      <c r="N3" s="348"/>
    </row>
    <row r="4" spans="1:33" s="213" customFormat="1" ht="24.75" customHeight="1">
      <c r="A4" s="215"/>
      <c r="B4" s="215"/>
      <c r="C4" s="215"/>
      <c r="D4" s="215"/>
      <c r="E4" s="215"/>
      <c r="F4" s="215"/>
      <c r="G4" s="215"/>
      <c r="H4" s="215"/>
      <c r="I4" s="215"/>
      <c r="J4" s="215"/>
      <c r="K4" s="215"/>
      <c r="L4" s="215"/>
      <c r="M4" s="215" t="s">
        <v>3</v>
      </c>
      <c r="N4" s="215"/>
      <c r="O4" s="220"/>
      <c r="P4" s="220"/>
      <c r="Q4" s="220"/>
      <c r="R4" s="220"/>
      <c r="S4" s="220"/>
      <c r="T4" s="220"/>
      <c r="U4" s="220"/>
      <c r="V4" s="220"/>
      <c r="W4" s="220"/>
      <c r="X4" s="220"/>
      <c r="Y4" s="220"/>
      <c r="Z4" s="220"/>
      <c r="AA4" s="220"/>
      <c r="AB4" s="220"/>
      <c r="AC4" s="220"/>
      <c r="AD4" s="220"/>
      <c r="AE4" s="220"/>
      <c r="AF4" s="220"/>
      <c r="AG4" s="220"/>
    </row>
    <row r="5" spans="1:33" s="214" customFormat="1" ht="40.5" customHeight="1">
      <c r="A5" s="349"/>
      <c r="B5" s="349"/>
      <c r="C5" s="349"/>
      <c r="D5" s="356"/>
      <c r="E5" s="346" t="s">
        <v>66</v>
      </c>
      <c r="F5" s="350" t="s">
        <v>67</v>
      </c>
      <c r="G5" s="351"/>
      <c r="H5" s="351"/>
      <c r="I5" s="351"/>
      <c r="J5" s="352"/>
      <c r="K5" s="244"/>
      <c r="L5" s="346" t="s">
        <v>68</v>
      </c>
      <c r="M5" s="346"/>
      <c r="N5" s="346"/>
      <c r="O5" s="251"/>
      <c r="P5" s="251"/>
      <c r="Q5" s="251"/>
      <c r="R5" s="251"/>
      <c r="S5" s="251"/>
      <c r="T5" s="251"/>
      <c r="U5" s="251"/>
      <c r="V5" s="251"/>
      <c r="W5" s="251"/>
      <c r="X5" s="251"/>
      <c r="Y5" s="251"/>
      <c r="Z5" s="251"/>
      <c r="AA5" s="251"/>
      <c r="AB5" s="251"/>
      <c r="AC5" s="251"/>
      <c r="AD5" s="251"/>
      <c r="AE5" s="251"/>
      <c r="AF5" s="251"/>
      <c r="AG5" s="251"/>
    </row>
    <row r="6" spans="1:40" ht="95.25" customHeight="1">
      <c r="A6" s="225" t="s">
        <v>69</v>
      </c>
      <c r="B6" s="225" t="s">
        <v>70</v>
      </c>
      <c r="C6" s="227" t="s">
        <v>71</v>
      </c>
      <c r="D6" s="357"/>
      <c r="E6" s="346"/>
      <c r="F6" s="229" t="s">
        <v>72</v>
      </c>
      <c r="G6" s="229" t="s">
        <v>73</v>
      </c>
      <c r="H6" s="229" t="s">
        <v>74</v>
      </c>
      <c r="I6" s="229" t="s">
        <v>75</v>
      </c>
      <c r="J6" s="229" t="s">
        <v>76</v>
      </c>
      <c r="K6" s="229" t="s">
        <v>77</v>
      </c>
      <c r="L6" s="226" t="s">
        <v>78</v>
      </c>
      <c r="M6" s="226" t="s">
        <v>79</v>
      </c>
      <c r="N6" s="226" t="s">
        <v>80</v>
      </c>
      <c r="Y6" s="265"/>
      <c r="AF6" s="265"/>
      <c r="AG6" s="265" t="s">
        <v>81</v>
      </c>
      <c r="AH6" s="268" t="s">
        <v>82</v>
      </c>
      <c r="AI6" s="221" t="s">
        <v>83</v>
      </c>
      <c r="AJ6" s="268" t="s">
        <v>84</v>
      </c>
      <c r="AK6" s="268" t="s">
        <v>85</v>
      </c>
      <c r="AL6" s="221" t="s">
        <v>86</v>
      </c>
      <c r="AM6" s="221" t="s">
        <v>87</v>
      </c>
      <c r="AN6" s="221" t="s">
        <v>88</v>
      </c>
    </row>
    <row r="7" spans="1:14" ht="30" customHeight="1">
      <c r="A7" s="353" t="s">
        <v>89</v>
      </c>
      <c r="B7" s="354"/>
      <c r="C7" s="355"/>
      <c r="D7" s="230"/>
      <c r="E7" s="226" t="s">
        <v>90</v>
      </c>
      <c r="F7" s="229" t="s">
        <v>91</v>
      </c>
      <c r="G7" s="229">
        <v>3</v>
      </c>
      <c r="H7" s="229">
        <v>4</v>
      </c>
      <c r="I7" s="229">
        <v>5</v>
      </c>
      <c r="J7" s="229">
        <v>6</v>
      </c>
      <c r="K7" s="229"/>
      <c r="L7" s="226" t="s">
        <v>92</v>
      </c>
      <c r="M7" s="226">
        <v>8</v>
      </c>
      <c r="N7" s="226">
        <v>9</v>
      </c>
    </row>
    <row r="8" spans="1:33" s="214" customFormat="1" ht="33" customHeight="1">
      <c r="A8" s="225"/>
      <c r="B8" s="225"/>
      <c r="C8" s="228"/>
      <c r="D8" s="231" t="s">
        <v>93</v>
      </c>
      <c r="E8" s="226">
        <f>F8+L8</f>
        <v>62983.67914000001</v>
      </c>
      <c r="F8" s="229">
        <f aca="true" t="shared" si="0" ref="F8:F50">G8+H8+I8+J8</f>
        <v>59570.63914000001</v>
      </c>
      <c r="G8" s="229">
        <f>SUM(G9,G104,G107,G131,G163,G168,G191,G244,G292,G316,G322,G390,G404,G409,G415,G418,G428,G435,G438,G455,G456,G462,G465,)</f>
        <v>45787.85714000001</v>
      </c>
      <c r="H8" s="229">
        <f>SUM(H9,H104,H107,H131,H163,H168,H191,H244,H292,H316,H322,H390,H404,H409,H415,H418,H428,H435,H438,H455,H456,H462,H465,)</f>
        <v>1809</v>
      </c>
      <c r="I8" s="229">
        <f>SUM(I9,I104,I107,I131,I163,I168,I191,I244,I292,I316,I322,I390,I404,I409,I415,I418,I428,I435,I438,I455,I456,I462,I465,)</f>
        <v>6499.8279999999995</v>
      </c>
      <c r="J8" s="229">
        <f>SUM(J9,J104,J107,J131,J163,J168,J191,J244,J292,J316,J322,J390,J404,J409,J415,J418,J428,J435,J438,J455,J456,J462,J465,)</f>
        <v>5473.954</v>
      </c>
      <c r="K8" s="229"/>
      <c r="L8" s="226">
        <f>M8+N8</f>
        <v>3413.04</v>
      </c>
      <c r="M8" s="229">
        <f>SUM(M9,M104,M107,M131,M163,M168,M191,M244,M292,M316,M322,M390,M404,M409,M415,M418,M428,M435,M438,M455,M456,M462,M465,)</f>
        <v>2413.04</v>
      </c>
      <c r="N8" s="229">
        <f>SUM(N9,N104,N107,N131,N163,N168,N191,N244,N292,N316,N322,N390,N404,N409,N415,N418,N428,N435,N438,N455,N456,N462,N465,)</f>
        <v>1000</v>
      </c>
      <c r="O8" s="251"/>
      <c r="P8" s="251"/>
      <c r="Q8" s="251"/>
      <c r="R8" s="251"/>
      <c r="S8" s="251"/>
      <c r="T8" s="251"/>
      <c r="U8" s="251"/>
      <c r="V8" s="251"/>
      <c r="W8" s="251"/>
      <c r="X8" s="251"/>
      <c r="Y8" s="251"/>
      <c r="Z8" s="251"/>
      <c r="AA8" s="251"/>
      <c r="AB8" s="251"/>
      <c r="AC8" s="251"/>
      <c r="AD8" s="251"/>
      <c r="AE8" s="251"/>
      <c r="AF8" s="251"/>
      <c r="AG8" s="251"/>
    </row>
    <row r="9" spans="1:33" s="214" customFormat="1" ht="37.5" customHeight="1">
      <c r="A9" s="225">
        <v>201</v>
      </c>
      <c r="B9" s="225"/>
      <c r="C9" s="228"/>
      <c r="D9" s="231" t="s">
        <v>94</v>
      </c>
      <c r="E9" s="226">
        <f aca="true" t="shared" si="1" ref="E9:E50">F9+L9</f>
        <v>16145.122000000001</v>
      </c>
      <c r="F9" s="229">
        <f t="shared" si="0"/>
        <v>16145.122000000001</v>
      </c>
      <c r="G9" s="229">
        <f>SUM(G10,G12,G14,G35,G41,G43,G51,G54,G56,G59,G61,G64,G68,G70,G76,G80,G84,G86,G90,G94,G102)</f>
        <v>13455.100000000002</v>
      </c>
      <c r="H9" s="229">
        <f>SUM(H10,H12,H14,H35,H41,H43,H51,H54,H56,H59,H61,H64,H68,H70,H76,H80,H84,H86,H90,H94,H102)</f>
        <v>1283</v>
      </c>
      <c r="I9" s="229">
        <f>SUM(I10,I12,I14,I35,I41,I43,I51,I54,I56,I59,I61,I64,I68,I70,I76,I80,I84,I86,I90,I94,I102)</f>
        <v>455.488</v>
      </c>
      <c r="J9" s="229">
        <f>SUM(J10,J12,J14,J35,J41,J43,J51,J54,J56,J59,J61,J64,J68,J70,J76,J80,J84,J86,J90,J94,J102)</f>
        <v>951.534</v>
      </c>
      <c r="K9" s="229"/>
      <c r="L9" s="226">
        <f aca="true" t="shared" si="2" ref="L9:L72">M9+N9</f>
        <v>0</v>
      </c>
      <c r="M9" s="229">
        <f>SUM(M10,M12,M14,M35,M41,M43,M51,M54,M56,M59,M61,M64,M68,M70,M76,M80,M84,M86,M90,M94,M102)</f>
        <v>0</v>
      </c>
      <c r="N9" s="229">
        <f>SUM(N10,N12,N14,N35,N41,N43,N51,N54,N56,N59,N61,N64,N68,N70,N76,N80,N84,N86,N90,N94,N102)</f>
        <v>0</v>
      </c>
      <c r="O9" s="251"/>
      <c r="P9" s="251"/>
      <c r="Q9" s="251"/>
      <c r="R9" s="251"/>
      <c r="S9" s="251"/>
      <c r="T9" s="251"/>
      <c r="U9" s="251"/>
      <c r="V9" s="251"/>
      <c r="W9" s="251"/>
      <c r="X9" s="251"/>
      <c r="Y9" s="251"/>
      <c r="Z9" s="251"/>
      <c r="AA9" s="251"/>
      <c r="AB9" s="251"/>
      <c r="AC9" s="251"/>
      <c r="AD9" s="251"/>
      <c r="AE9" s="251"/>
      <c r="AF9" s="251"/>
      <c r="AG9" s="251"/>
    </row>
    <row r="10" spans="1:33" s="214" customFormat="1" ht="22.5" customHeight="1">
      <c r="A10" s="225"/>
      <c r="B10" s="232">
        <v>1</v>
      </c>
      <c r="C10" s="233"/>
      <c r="D10" s="231" t="s">
        <v>95</v>
      </c>
      <c r="E10" s="226">
        <f t="shared" si="1"/>
        <v>559.576</v>
      </c>
      <c r="F10" s="229">
        <f t="shared" si="0"/>
        <v>559.576</v>
      </c>
      <c r="G10" s="229">
        <f>G11</f>
        <v>489.576</v>
      </c>
      <c r="H10" s="229">
        <f>H11</f>
        <v>50</v>
      </c>
      <c r="I10" s="229">
        <f>I11</f>
        <v>0</v>
      </c>
      <c r="J10" s="229">
        <f>J11</f>
        <v>20</v>
      </c>
      <c r="K10" s="229"/>
      <c r="L10" s="226">
        <f t="shared" si="2"/>
        <v>0</v>
      </c>
      <c r="M10" s="229">
        <f>M11</f>
        <v>0</v>
      </c>
      <c r="N10" s="229">
        <f>N11</f>
        <v>0</v>
      </c>
      <c r="O10" s="251"/>
      <c r="P10" s="251"/>
      <c r="Q10" s="251"/>
      <c r="R10" s="251"/>
      <c r="S10" s="251"/>
      <c r="T10" s="251"/>
      <c r="U10" s="251"/>
      <c r="V10" s="251"/>
      <c r="W10" s="251"/>
      <c r="X10" s="251"/>
      <c r="Y10" s="251"/>
      <c r="Z10" s="251"/>
      <c r="AA10" s="251"/>
      <c r="AB10" s="251"/>
      <c r="AC10" s="251"/>
      <c r="AD10" s="251"/>
      <c r="AE10" s="251"/>
      <c r="AF10" s="251"/>
      <c r="AG10" s="251"/>
    </row>
    <row r="11" spans="1:14" ht="48" customHeight="1">
      <c r="A11" s="234"/>
      <c r="B11" s="235"/>
      <c r="C11" s="236">
        <v>1</v>
      </c>
      <c r="D11" s="237" t="s">
        <v>96</v>
      </c>
      <c r="E11" s="238">
        <f t="shared" si="1"/>
        <v>559.576</v>
      </c>
      <c r="F11" s="239">
        <f t="shared" si="0"/>
        <v>559.576</v>
      </c>
      <c r="G11" s="239">
        <v>489.576</v>
      </c>
      <c r="H11" s="239">
        <v>50</v>
      </c>
      <c r="I11" s="239"/>
      <c r="J11" s="239">
        <v>20</v>
      </c>
      <c r="K11" s="252" t="s">
        <v>97</v>
      </c>
      <c r="L11" s="226">
        <f t="shared" si="2"/>
        <v>0</v>
      </c>
      <c r="M11" s="253"/>
      <c r="N11" s="253"/>
    </row>
    <row r="12" spans="1:33" s="214" customFormat="1" ht="27" customHeight="1">
      <c r="A12" s="240"/>
      <c r="B12" s="241">
        <v>2</v>
      </c>
      <c r="C12" s="242"/>
      <c r="D12" s="231" t="s">
        <v>98</v>
      </c>
      <c r="E12" s="226">
        <f t="shared" si="1"/>
        <v>500.29</v>
      </c>
      <c r="F12" s="229">
        <f t="shared" si="0"/>
        <v>500.29</v>
      </c>
      <c r="G12" s="229">
        <f>G13</f>
        <v>435.29</v>
      </c>
      <c r="H12" s="229">
        <f>H13</f>
        <v>50</v>
      </c>
      <c r="I12" s="229">
        <f>I13</f>
        <v>0</v>
      </c>
      <c r="J12" s="229">
        <f>J13</f>
        <v>15</v>
      </c>
      <c r="K12" s="254"/>
      <c r="L12" s="226">
        <f t="shared" si="2"/>
        <v>0</v>
      </c>
      <c r="M12" s="229">
        <f>M13</f>
        <v>0</v>
      </c>
      <c r="N12" s="229">
        <f>N13</f>
        <v>0</v>
      </c>
      <c r="O12" s="251"/>
      <c r="P12" s="251"/>
      <c r="Q12" s="251"/>
      <c r="R12" s="251"/>
      <c r="S12" s="251"/>
      <c r="T12" s="251"/>
      <c r="U12" s="251"/>
      <c r="V12" s="251"/>
      <c r="W12" s="251"/>
      <c r="X12" s="251"/>
      <c r="Y12" s="251"/>
      <c r="Z12" s="251"/>
      <c r="AA12" s="251"/>
      <c r="AB12" s="251"/>
      <c r="AC12" s="251"/>
      <c r="AD12" s="251"/>
      <c r="AE12" s="251"/>
      <c r="AF12" s="251"/>
      <c r="AG12" s="251"/>
    </row>
    <row r="13" spans="1:14" ht="42.75" customHeight="1">
      <c r="A13" s="234"/>
      <c r="B13" s="235"/>
      <c r="C13" s="236">
        <v>1</v>
      </c>
      <c r="D13" s="237" t="s">
        <v>96</v>
      </c>
      <c r="E13" s="238">
        <f t="shared" si="1"/>
        <v>500.29</v>
      </c>
      <c r="F13" s="239">
        <f t="shared" si="0"/>
        <v>500.29</v>
      </c>
      <c r="G13" s="239">
        <v>435.29</v>
      </c>
      <c r="H13" s="239">
        <v>50</v>
      </c>
      <c r="I13" s="239"/>
      <c r="J13" s="239">
        <v>15</v>
      </c>
      <c r="K13" s="252" t="s">
        <v>99</v>
      </c>
      <c r="L13" s="226">
        <f t="shared" si="2"/>
        <v>0</v>
      </c>
      <c r="M13" s="253"/>
      <c r="N13" s="253"/>
    </row>
    <row r="14" spans="1:33" s="214" customFormat="1" ht="30.75" customHeight="1">
      <c r="A14" s="225"/>
      <c r="B14" s="232">
        <v>3</v>
      </c>
      <c r="C14" s="233"/>
      <c r="D14" s="231" t="s">
        <v>100</v>
      </c>
      <c r="E14" s="226">
        <f t="shared" si="1"/>
        <v>8527.514</v>
      </c>
      <c r="F14" s="229">
        <f t="shared" si="0"/>
        <v>8527.514</v>
      </c>
      <c r="G14" s="229">
        <f>SUM(G15,G30,G34)</f>
        <v>7550.614</v>
      </c>
      <c r="H14" s="229">
        <f>SUM(H15,H30,H34)</f>
        <v>725</v>
      </c>
      <c r="I14" s="229">
        <f>SUM(I15,I30,I34)</f>
        <v>0</v>
      </c>
      <c r="J14" s="229">
        <f>SUM(J15,J30,J34)</f>
        <v>251.9</v>
      </c>
      <c r="K14" s="255"/>
      <c r="L14" s="226">
        <f t="shared" si="2"/>
        <v>0</v>
      </c>
      <c r="M14" s="229">
        <f>SUM(M15,M30,M34)</f>
        <v>0</v>
      </c>
      <c r="N14" s="229">
        <f>SUM(N15,N30,N34)</f>
        <v>0</v>
      </c>
      <c r="O14" s="251"/>
      <c r="P14" s="251"/>
      <c r="Q14" s="251"/>
      <c r="R14" s="251"/>
      <c r="S14" s="251"/>
      <c r="T14" s="251"/>
      <c r="U14" s="251"/>
      <c r="V14" s="251"/>
      <c r="W14" s="251"/>
      <c r="X14" s="251"/>
      <c r="Y14" s="251"/>
      <c r="Z14" s="251"/>
      <c r="AA14" s="251"/>
      <c r="AB14" s="251"/>
      <c r="AC14" s="251"/>
      <c r="AD14" s="251"/>
      <c r="AE14" s="251"/>
      <c r="AF14" s="251"/>
      <c r="AG14" s="251"/>
    </row>
    <row r="15" spans="1:33" s="214" customFormat="1" ht="25.5" customHeight="1">
      <c r="A15" s="225"/>
      <c r="B15" s="232"/>
      <c r="C15" s="232">
        <v>1</v>
      </c>
      <c r="D15" s="231" t="s">
        <v>96</v>
      </c>
      <c r="E15" s="226">
        <f t="shared" si="1"/>
        <v>7917.754</v>
      </c>
      <c r="F15" s="229">
        <f t="shared" si="0"/>
        <v>7917.754</v>
      </c>
      <c r="G15" s="229">
        <f>SUM(G16:G29)</f>
        <v>7135.854</v>
      </c>
      <c r="H15" s="229">
        <f>SUM(H16:H29)</f>
        <v>700</v>
      </c>
      <c r="I15" s="229">
        <f>SUM(I16:I29)</f>
        <v>0</v>
      </c>
      <c r="J15" s="229">
        <f>SUM(J16:J29)</f>
        <v>81.9</v>
      </c>
      <c r="K15" s="255"/>
      <c r="L15" s="226">
        <f t="shared" si="2"/>
        <v>0</v>
      </c>
      <c r="M15" s="229">
        <f>SUM(M16:M29)</f>
        <v>0</v>
      </c>
      <c r="N15" s="229">
        <f>SUM(N16:N29)</f>
        <v>0</v>
      </c>
      <c r="O15" s="251"/>
      <c r="P15" s="251"/>
      <c r="Q15" s="251"/>
      <c r="R15" s="251"/>
      <c r="S15" s="251"/>
      <c r="T15" s="251"/>
      <c r="U15" s="251"/>
      <c r="V15" s="251"/>
      <c r="W15" s="251"/>
      <c r="X15" s="251"/>
      <c r="Y15" s="251"/>
      <c r="Z15" s="251"/>
      <c r="AA15" s="251"/>
      <c r="AB15" s="251"/>
      <c r="AC15" s="251"/>
      <c r="AD15" s="251"/>
      <c r="AE15" s="251"/>
      <c r="AF15" s="251"/>
      <c r="AG15" s="251"/>
    </row>
    <row r="16" spans="1:33" s="215" customFormat="1" ht="63" customHeight="1">
      <c r="A16" s="234"/>
      <c r="B16" s="235"/>
      <c r="C16" s="235"/>
      <c r="D16" s="237" t="s">
        <v>101</v>
      </c>
      <c r="E16" s="238">
        <f t="shared" si="1"/>
        <v>738.57</v>
      </c>
      <c r="F16" s="239">
        <f t="shared" si="0"/>
        <v>738.57</v>
      </c>
      <c r="G16" s="239">
        <v>485.67</v>
      </c>
      <c r="H16" s="239">
        <v>200</v>
      </c>
      <c r="I16" s="239"/>
      <c r="J16" s="239">
        <v>52.9</v>
      </c>
      <c r="K16" s="252" t="s">
        <v>102</v>
      </c>
      <c r="L16" s="226">
        <f t="shared" si="2"/>
        <v>0</v>
      </c>
      <c r="M16" s="253"/>
      <c r="N16" s="253"/>
      <c r="O16" s="256"/>
      <c r="P16" s="256"/>
      <c r="Q16" s="256"/>
      <c r="R16" s="256"/>
      <c r="S16" s="256"/>
      <c r="T16" s="256"/>
      <c r="U16" s="256"/>
      <c r="V16" s="256"/>
      <c r="W16" s="256"/>
      <c r="X16" s="256"/>
      <c r="Y16" s="256"/>
      <c r="Z16" s="256"/>
      <c r="AA16" s="256"/>
      <c r="AB16" s="256"/>
      <c r="AC16" s="256"/>
      <c r="AD16" s="256"/>
      <c r="AE16" s="256"/>
      <c r="AF16" s="266"/>
      <c r="AG16" s="256"/>
    </row>
    <row r="17" spans="1:14" ht="37.5" customHeight="1">
      <c r="A17" s="234"/>
      <c r="B17" s="235"/>
      <c r="C17" s="235"/>
      <c r="D17" s="237" t="s">
        <v>103</v>
      </c>
      <c r="E17" s="238">
        <f t="shared" si="1"/>
        <v>202.194</v>
      </c>
      <c r="F17" s="239">
        <f t="shared" si="0"/>
        <v>202.194</v>
      </c>
      <c r="G17" s="239">
        <v>173.194</v>
      </c>
      <c r="H17" s="238"/>
      <c r="I17" s="238"/>
      <c r="J17" s="238">
        <v>29</v>
      </c>
      <c r="K17" s="257" t="s">
        <v>104</v>
      </c>
      <c r="L17" s="226">
        <f t="shared" si="2"/>
        <v>0</v>
      </c>
      <c r="M17" s="253"/>
      <c r="N17" s="253"/>
    </row>
    <row r="18" spans="1:14" ht="63" customHeight="1">
      <c r="A18" s="234"/>
      <c r="B18" s="235"/>
      <c r="C18" s="235"/>
      <c r="D18" s="237" t="s">
        <v>105</v>
      </c>
      <c r="E18" s="238">
        <f t="shared" si="1"/>
        <v>1226.8352</v>
      </c>
      <c r="F18" s="239">
        <f t="shared" si="0"/>
        <v>1226.8352</v>
      </c>
      <c r="G18" s="239">
        <v>1166.8352</v>
      </c>
      <c r="H18" s="239">
        <v>60</v>
      </c>
      <c r="I18" s="239"/>
      <c r="J18" s="239"/>
      <c r="K18" s="257" t="s">
        <v>106</v>
      </c>
      <c r="L18" s="226">
        <f t="shared" si="2"/>
        <v>0</v>
      </c>
      <c r="M18" s="253"/>
      <c r="N18" s="253"/>
    </row>
    <row r="19" spans="1:32" ht="55.5" customHeight="1">
      <c r="A19" s="234"/>
      <c r="B19" s="235"/>
      <c r="C19" s="235"/>
      <c r="D19" s="237" t="s">
        <v>107</v>
      </c>
      <c r="E19" s="238">
        <f t="shared" si="1"/>
        <v>709.3768</v>
      </c>
      <c r="F19" s="239">
        <f t="shared" si="0"/>
        <v>709.3768</v>
      </c>
      <c r="G19" s="239">
        <v>669.3768</v>
      </c>
      <c r="H19" s="239">
        <v>40</v>
      </c>
      <c r="I19" s="239"/>
      <c r="J19" s="239"/>
      <c r="K19" s="257" t="s">
        <v>108</v>
      </c>
      <c r="L19" s="226">
        <f t="shared" si="2"/>
        <v>0</v>
      </c>
      <c r="M19" s="253"/>
      <c r="N19" s="253"/>
      <c r="AF19" s="267"/>
    </row>
    <row r="20" spans="1:14" ht="58.5" customHeight="1">
      <c r="A20" s="234"/>
      <c r="B20" s="235"/>
      <c r="C20" s="235"/>
      <c r="D20" s="237" t="s">
        <v>109</v>
      </c>
      <c r="E20" s="238">
        <f t="shared" si="1"/>
        <v>554.7068</v>
      </c>
      <c r="F20" s="239">
        <f t="shared" si="0"/>
        <v>554.7068</v>
      </c>
      <c r="G20" s="239">
        <v>514.7068</v>
      </c>
      <c r="H20" s="239">
        <v>40</v>
      </c>
      <c r="I20" s="239"/>
      <c r="J20" s="239"/>
      <c r="K20" s="257" t="s">
        <v>108</v>
      </c>
      <c r="L20" s="226">
        <f t="shared" si="2"/>
        <v>0</v>
      </c>
      <c r="M20" s="253"/>
      <c r="N20" s="253"/>
    </row>
    <row r="21" spans="1:32" ht="63.75" customHeight="1">
      <c r="A21" s="234"/>
      <c r="B21" s="235"/>
      <c r="C21" s="235"/>
      <c r="D21" s="237" t="s">
        <v>110</v>
      </c>
      <c r="E21" s="238">
        <f t="shared" si="1"/>
        <v>626.8368</v>
      </c>
      <c r="F21" s="239">
        <f t="shared" si="0"/>
        <v>626.8368</v>
      </c>
      <c r="G21" s="239">
        <v>586.8368</v>
      </c>
      <c r="H21" s="239">
        <v>40</v>
      </c>
      <c r="I21" s="239"/>
      <c r="J21" s="239"/>
      <c r="K21" s="257" t="s">
        <v>108</v>
      </c>
      <c r="L21" s="226">
        <f t="shared" si="2"/>
        <v>0</v>
      </c>
      <c r="M21" s="253"/>
      <c r="N21" s="253"/>
      <c r="AF21" s="267"/>
    </row>
    <row r="22" spans="1:14" ht="57" customHeight="1">
      <c r="A22" s="234"/>
      <c r="B22" s="235"/>
      <c r="C22" s="235"/>
      <c r="D22" s="237" t="s">
        <v>111</v>
      </c>
      <c r="E22" s="238">
        <f t="shared" si="1"/>
        <v>489.8568</v>
      </c>
      <c r="F22" s="239">
        <f t="shared" si="0"/>
        <v>489.8568</v>
      </c>
      <c r="G22" s="239">
        <v>449.8568</v>
      </c>
      <c r="H22" s="239">
        <v>40</v>
      </c>
      <c r="I22" s="239"/>
      <c r="J22" s="239"/>
      <c r="K22" s="257" t="s">
        <v>108</v>
      </c>
      <c r="L22" s="226">
        <f t="shared" si="2"/>
        <v>0</v>
      </c>
      <c r="M22" s="253"/>
      <c r="N22" s="253"/>
    </row>
    <row r="23" spans="1:14" ht="54.75" customHeight="1">
      <c r="A23" s="234"/>
      <c r="B23" s="235"/>
      <c r="C23" s="235"/>
      <c r="D23" s="237" t="s">
        <v>112</v>
      </c>
      <c r="E23" s="238">
        <f t="shared" si="1"/>
        <v>467.4868</v>
      </c>
      <c r="F23" s="239">
        <f t="shared" si="0"/>
        <v>467.4868</v>
      </c>
      <c r="G23" s="239">
        <v>427.4868</v>
      </c>
      <c r="H23" s="239">
        <v>40</v>
      </c>
      <c r="I23" s="239"/>
      <c r="J23" s="239"/>
      <c r="K23" s="257" t="s">
        <v>108</v>
      </c>
      <c r="L23" s="226">
        <f t="shared" si="2"/>
        <v>0</v>
      </c>
      <c r="M23" s="253"/>
      <c r="N23" s="253"/>
    </row>
    <row r="24" spans="1:14" ht="57" customHeight="1">
      <c r="A24" s="234"/>
      <c r="B24" s="235"/>
      <c r="C24" s="235"/>
      <c r="D24" s="237" t="s">
        <v>113</v>
      </c>
      <c r="E24" s="238">
        <f t="shared" si="1"/>
        <v>522.2167999999999</v>
      </c>
      <c r="F24" s="239">
        <f t="shared" si="0"/>
        <v>522.2167999999999</v>
      </c>
      <c r="G24" s="239">
        <v>482.2168</v>
      </c>
      <c r="H24" s="239">
        <v>40</v>
      </c>
      <c r="I24" s="239"/>
      <c r="J24" s="239"/>
      <c r="K24" s="257" t="s">
        <v>108</v>
      </c>
      <c r="L24" s="226">
        <f t="shared" si="2"/>
        <v>0</v>
      </c>
      <c r="M24" s="253"/>
      <c r="N24" s="253"/>
    </row>
    <row r="25" spans="1:14" ht="57" customHeight="1">
      <c r="A25" s="234"/>
      <c r="B25" s="235"/>
      <c r="C25" s="235"/>
      <c r="D25" s="237" t="s">
        <v>114</v>
      </c>
      <c r="E25" s="238">
        <f t="shared" si="1"/>
        <v>469.4968</v>
      </c>
      <c r="F25" s="239">
        <f t="shared" si="0"/>
        <v>469.4968</v>
      </c>
      <c r="G25" s="239">
        <v>429.4968</v>
      </c>
      <c r="H25" s="239">
        <v>40</v>
      </c>
      <c r="I25" s="239"/>
      <c r="J25" s="239"/>
      <c r="K25" s="257" t="s">
        <v>108</v>
      </c>
      <c r="L25" s="226">
        <f t="shared" si="2"/>
        <v>0</v>
      </c>
      <c r="M25" s="253"/>
      <c r="N25" s="253"/>
    </row>
    <row r="26" spans="1:14" ht="69" customHeight="1">
      <c r="A26" s="234"/>
      <c r="B26" s="235"/>
      <c r="C26" s="235"/>
      <c r="D26" s="237" t="s">
        <v>115</v>
      </c>
      <c r="E26" s="238">
        <f t="shared" si="1"/>
        <v>652.2568</v>
      </c>
      <c r="F26" s="239">
        <f t="shared" si="0"/>
        <v>652.2568</v>
      </c>
      <c r="G26" s="239">
        <v>612.2568</v>
      </c>
      <c r="H26" s="239">
        <v>40</v>
      </c>
      <c r="I26" s="239"/>
      <c r="J26" s="239"/>
      <c r="K26" s="257" t="s">
        <v>108</v>
      </c>
      <c r="L26" s="226">
        <f t="shared" si="2"/>
        <v>0</v>
      </c>
      <c r="M26" s="253"/>
      <c r="N26" s="253"/>
    </row>
    <row r="27" spans="1:14" ht="60" customHeight="1">
      <c r="A27" s="234"/>
      <c r="B27" s="235"/>
      <c r="C27" s="235"/>
      <c r="D27" s="237" t="s">
        <v>116</v>
      </c>
      <c r="E27" s="238">
        <f t="shared" si="1"/>
        <v>167.6968</v>
      </c>
      <c r="F27" s="239">
        <f t="shared" si="0"/>
        <v>167.6968</v>
      </c>
      <c r="G27" s="239">
        <v>127.6968</v>
      </c>
      <c r="H27" s="239">
        <v>40</v>
      </c>
      <c r="I27" s="239"/>
      <c r="J27" s="239"/>
      <c r="K27" s="257" t="s">
        <v>108</v>
      </c>
      <c r="L27" s="226">
        <f t="shared" si="2"/>
        <v>0</v>
      </c>
      <c r="M27" s="253"/>
      <c r="N27" s="253"/>
    </row>
    <row r="28" spans="1:14" ht="63" customHeight="1">
      <c r="A28" s="234"/>
      <c r="B28" s="235"/>
      <c r="C28" s="235"/>
      <c r="D28" s="237" t="s">
        <v>117</v>
      </c>
      <c r="E28" s="238">
        <f t="shared" si="1"/>
        <v>546.6768</v>
      </c>
      <c r="F28" s="239">
        <f t="shared" si="0"/>
        <v>546.6768</v>
      </c>
      <c r="G28" s="239">
        <v>506.6768</v>
      </c>
      <c r="H28" s="239">
        <v>40</v>
      </c>
      <c r="I28" s="239"/>
      <c r="J28" s="239"/>
      <c r="K28" s="257" t="s">
        <v>108</v>
      </c>
      <c r="L28" s="226">
        <f t="shared" si="2"/>
        <v>0</v>
      </c>
      <c r="M28" s="253"/>
      <c r="N28" s="253"/>
    </row>
    <row r="29" spans="1:14" ht="61.5" customHeight="1">
      <c r="A29" s="234"/>
      <c r="B29" s="235"/>
      <c r="C29" s="235"/>
      <c r="D29" s="237" t="s">
        <v>118</v>
      </c>
      <c r="E29" s="238">
        <f t="shared" si="1"/>
        <v>543.5468000000001</v>
      </c>
      <c r="F29" s="239">
        <f t="shared" si="0"/>
        <v>543.5468000000001</v>
      </c>
      <c r="G29" s="239">
        <v>503.5468</v>
      </c>
      <c r="H29" s="239">
        <v>40</v>
      </c>
      <c r="I29" s="239"/>
      <c r="J29" s="239"/>
      <c r="K29" s="257" t="s">
        <v>108</v>
      </c>
      <c r="L29" s="226">
        <f t="shared" si="2"/>
        <v>0</v>
      </c>
      <c r="M29" s="253"/>
      <c r="N29" s="253"/>
    </row>
    <row r="30" spans="1:33" s="214" customFormat="1" ht="12">
      <c r="A30" s="225"/>
      <c r="B30" s="232"/>
      <c r="C30" s="232">
        <v>3</v>
      </c>
      <c r="D30" s="231" t="s">
        <v>119</v>
      </c>
      <c r="E30" s="226">
        <f t="shared" si="1"/>
        <v>546.3599999999999</v>
      </c>
      <c r="F30" s="229">
        <f t="shared" si="0"/>
        <v>546.3599999999999</v>
      </c>
      <c r="G30" s="229">
        <f>SUM(G31:G33)</f>
        <v>356.35999999999996</v>
      </c>
      <c r="H30" s="229">
        <f>SUM(H31:H33)</f>
        <v>20</v>
      </c>
      <c r="I30" s="229">
        <f>SUM(I31:I33)</f>
        <v>0</v>
      </c>
      <c r="J30" s="229">
        <f>SUM(J31:J33)</f>
        <v>170</v>
      </c>
      <c r="K30" s="254"/>
      <c r="L30" s="226">
        <f t="shared" si="2"/>
        <v>0</v>
      </c>
      <c r="M30" s="229">
        <f>SUM(M31:M33)</f>
        <v>0</v>
      </c>
      <c r="N30" s="229">
        <f>SUM(N31:N33)</f>
        <v>0</v>
      </c>
      <c r="O30" s="251"/>
      <c r="P30" s="251"/>
      <c r="Q30" s="251"/>
      <c r="R30" s="251"/>
      <c r="S30" s="251"/>
      <c r="T30" s="251"/>
      <c r="U30" s="251"/>
      <c r="V30" s="251"/>
      <c r="W30" s="251"/>
      <c r="X30" s="251"/>
      <c r="Y30" s="251"/>
      <c r="Z30" s="251"/>
      <c r="AA30" s="251"/>
      <c r="AB30" s="251"/>
      <c r="AC30" s="251"/>
      <c r="AD30" s="251"/>
      <c r="AE30" s="251"/>
      <c r="AF30" s="251"/>
      <c r="AG30" s="251"/>
    </row>
    <row r="31" spans="1:14" ht="88.5" customHeight="1">
      <c r="A31" s="234"/>
      <c r="B31" s="235"/>
      <c r="C31" s="235"/>
      <c r="D31" s="237" t="s">
        <v>120</v>
      </c>
      <c r="E31" s="238">
        <f t="shared" si="1"/>
        <v>329.76</v>
      </c>
      <c r="F31" s="239">
        <f t="shared" si="0"/>
        <v>329.76</v>
      </c>
      <c r="G31" s="239">
        <v>154.76</v>
      </c>
      <c r="H31" s="238">
        <v>10</v>
      </c>
      <c r="I31" s="238"/>
      <c r="J31" s="238">
        <v>165</v>
      </c>
      <c r="K31" s="257" t="s">
        <v>121</v>
      </c>
      <c r="L31" s="226">
        <f t="shared" si="2"/>
        <v>0</v>
      </c>
      <c r="M31" s="253"/>
      <c r="N31" s="253"/>
    </row>
    <row r="32" spans="1:14" ht="18" customHeight="1">
      <c r="A32" s="234"/>
      <c r="B32" s="235"/>
      <c r="C32" s="235"/>
      <c r="D32" s="237" t="s">
        <v>122</v>
      </c>
      <c r="E32" s="238">
        <f t="shared" si="1"/>
        <v>121.59999999999998</v>
      </c>
      <c r="F32" s="239">
        <f t="shared" si="0"/>
        <v>121.59999999999998</v>
      </c>
      <c r="G32" s="239">
        <v>111.59999999999998</v>
      </c>
      <c r="H32" s="238">
        <v>10</v>
      </c>
      <c r="I32" s="238"/>
      <c r="J32" s="238"/>
      <c r="K32" s="258"/>
      <c r="L32" s="226">
        <f t="shared" si="2"/>
        <v>0</v>
      </c>
      <c r="M32" s="253"/>
      <c r="N32" s="253"/>
    </row>
    <row r="33" spans="1:33" s="213" customFormat="1" ht="18" customHeight="1">
      <c r="A33" s="234"/>
      <c r="B33" s="235"/>
      <c r="C33" s="235"/>
      <c r="D33" s="237" t="s">
        <v>123</v>
      </c>
      <c r="E33" s="238">
        <f t="shared" si="1"/>
        <v>95</v>
      </c>
      <c r="F33" s="239">
        <f t="shared" si="0"/>
        <v>95</v>
      </c>
      <c r="G33" s="239">
        <v>90</v>
      </c>
      <c r="H33" s="238"/>
      <c r="I33" s="238"/>
      <c r="J33" s="238">
        <v>5</v>
      </c>
      <c r="K33" s="257" t="s">
        <v>124</v>
      </c>
      <c r="L33" s="226">
        <f t="shared" si="2"/>
        <v>0</v>
      </c>
      <c r="M33" s="253"/>
      <c r="N33" s="253"/>
      <c r="O33" s="220"/>
      <c r="P33" s="220"/>
      <c r="Q33" s="220"/>
      <c r="R33" s="220"/>
      <c r="S33" s="220"/>
      <c r="T33" s="220"/>
      <c r="U33" s="220"/>
      <c r="V33" s="220"/>
      <c r="W33" s="220"/>
      <c r="X33" s="220"/>
      <c r="Y33" s="220"/>
      <c r="Z33" s="220"/>
      <c r="AA33" s="220"/>
      <c r="AB33" s="220"/>
      <c r="AC33" s="220"/>
      <c r="AD33" s="220"/>
      <c r="AE33" s="220"/>
      <c r="AF33" s="220"/>
      <c r="AG33" s="220"/>
    </row>
    <row r="34" spans="1:33" s="214" customFormat="1" ht="12">
      <c r="A34" s="225"/>
      <c r="B34" s="232"/>
      <c r="C34" s="233">
        <v>8</v>
      </c>
      <c r="D34" s="231" t="s">
        <v>125</v>
      </c>
      <c r="E34" s="226">
        <f t="shared" si="1"/>
        <v>63.4</v>
      </c>
      <c r="F34" s="229">
        <f t="shared" si="0"/>
        <v>63.4</v>
      </c>
      <c r="G34" s="229">
        <v>58.4</v>
      </c>
      <c r="H34" s="229">
        <v>5</v>
      </c>
      <c r="I34" s="229"/>
      <c r="J34" s="229"/>
      <c r="K34" s="254"/>
      <c r="L34" s="226">
        <f t="shared" si="2"/>
        <v>0</v>
      </c>
      <c r="M34" s="244">
        <v>0</v>
      </c>
      <c r="N34" s="244"/>
      <c r="O34" s="251"/>
      <c r="P34" s="251"/>
      <c r="Q34" s="251"/>
      <c r="R34" s="251"/>
      <c r="S34" s="251"/>
      <c r="T34" s="251"/>
      <c r="U34" s="251"/>
      <c r="V34" s="251"/>
      <c r="W34" s="251"/>
      <c r="X34" s="251"/>
      <c r="Y34" s="251"/>
      <c r="Z34" s="251"/>
      <c r="AA34" s="251"/>
      <c r="AB34" s="251"/>
      <c r="AC34" s="251"/>
      <c r="AD34" s="251"/>
      <c r="AE34" s="251"/>
      <c r="AF34" s="251"/>
      <c r="AG34" s="251"/>
    </row>
    <row r="35" spans="1:33" s="214" customFormat="1" ht="12">
      <c r="A35" s="225"/>
      <c r="B35" s="232">
        <v>4</v>
      </c>
      <c r="C35" s="233"/>
      <c r="D35" s="231" t="s">
        <v>126</v>
      </c>
      <c r="E35" s="226">
        <f t="shared" si="1"/>
        <v>841.27</v>
      </c>
      <c r="F35" s="229">
        <f t="shared" si="0"/>
        <v>841.27</v>
      </c>
      <c r="G35" s="229">
        <f>G36+G40+G39</f>
        <v>784.29</v>
      </c>
      <c r="H35" s="229">
        <f>H36+H40+H39</f>
        <v>18</v>
      </c>
      <c r="I35" s="229">
        <f>I36+I40+I39</f>
        <v>0</v>
      </c>
      <c r="J35" s="229">
        <f>J36+J40+J39</f>
        <v>38.98</v>
      </c>
      <c r="K35" s="254"/>
      <c r="L35" s="226">
        <f t="shared" si="2"/>
        <v>0</v>
      </c>
      <c r="M35" s="229">
        <f>M36+M40+M39</f>
        <v>0</v>
      </c>
      <c r="N35" s="229">
        <f>N36+N40+N39</f>
        <v>0</v>
      </c>
      <c r="O35" s="251"/>
      <c r="P35" s="251"/>
      <c r="Q35" s="251"/>
      <c r="R35" s="251"/>
      <c r="S35" s="251"/>
      <c r="T35" s="251"/>
      <c r="U35" s="251"/>
      <c r="V35" s="251"/>
      <c r="W35" s="251"/>
      <c r="X35" s="251"/>
      <c r="Y35" s="251"/>
      <c r="Z35" s="251"/>
      <c r="AA35" s="251"/>
      <c r="AB35" s="251"/>
      <c r="AC35" s="251"/>
      <c r="AD35" s="251"/>
      <c r="AE35" s="251"/>
      <c r="AF35" s="251"/>
      <c r="AG35" s="251"/>
    </row>
    <row r="36" spans="1:33" s="214" customFormat="1" ht="12">
      <c r="A36" s="225"/>
      <c r="B36" s="232"/>
      <c r="C36" s="233">
        <v>1</v>
      </c>
      <c r="D36" s="231" t="s">
        <v>96</v>
      </c>
      <c r="E36" s="226">
        <f t="shared" si="1"/>
        <v>819.87</v>
      </c>
      <c r="F36" s="229">
        <f t="shared" si="0"/>
        <v>819.87</v>
      </c>
      <c r="G36" s="229">
        <f>G37+G38</f>
        <v>762.89</v>
      </c>
      <c r="H36" s="229">
        <f>H37+H38</f>
        <v>18</v>
      </c>
      <c r="I36" s="229">
        <f>I37+I38</f>
        <v>0</v>
      </c>
      <c r="J36" s="229">
        <f>J37+J38</f>
        <v>38.98</v>
      </c>
      <c r="K36" s="254"/>
      <c r="L36" s="226">
        <f t="shared" si="2"/>
        <v>0</v>
      </c>
      <c r="M36" s="229">
        <f>M37+M38</f>
        <v>0</v>
      </c>
      <c r="N36" s="229">
        <f>N37+N38</f>
        <v>0</v>
      </c>
      <c r="O36" s="251"/>
      <c r="P36" s="251"/>
      <c r="Q36" s="251"/>
      <c r="R36" s="251"/>
      <c r="S36" s="251"/>
      <c r="T36" s="251"/>
      <c r="U36" s="251"/>
      <c r="V36" s="251"/>
      <c r="W36" s="251"/>
      <c r="X36" s="251"/>
      <c r="Y36" s="251"/>
      <c r="Z36" s="251"/>
      <c r="AA36" s="251"/>
      <c r="AB36" s="251"/>
      <c r="AC36" s="251"/>
      <c r="AD36" s="251"/>
      <c r="AE36" s="251"/>
      <c r="AF36" s="251"/>
      <c r="AG36" s="251"/>
    </row>
    <row r="37" spans="1:14" ht="36.75" customHeight="1">
      <c r="A37" s="234"/>
      <c r="B37" s="235"/>
      <c r="C37" s="236"/>
      <c r="D37" s="237" t="s">
        <v>127</v>
      </c>
      <c r="E37" s="238">
        <f t="shared" si="1"/>
        <v>557.11</v>
      </c>
      <c r="F37" s="239">
        <f t="shared" si="0"/>
        <v>557.11</v>
      </c>
      <c r="G37" s="238">
        <v>512.11</v>
      </c>
      <c r="H37" s="238">
        <v>10</v>
      </c>
      <c r="I37" s="238"/>
      <c r="J37" s="238">
        <v>35</v>
      </c>
      <c r="K37" s="257" t="s">
        <v>128</v>
      </c>
      <c r="L37" s="226">
        <f t="shared" si="2"/>
        <v>0</v>
      </c>
      <c r="M37" s="253"/>
      <c r="N37" s="253"/>
    </row>
    <row r="38" spans="1:14" ht="42" customHeight="1">
      <c r="A38" s="234"/>
      <c r="B38" s="235"/>
      <c r="C38" s="236"/>
      <c r="D38" s="237" t="s">
        <v>129</v>
      </c>
      <c r="E38" s="238">
        <f t="shared" si="1"/>
        <v>262.76</v>
      </c>
      <c r="F38" s="239">
        <f t="shared" si="0"/>
        <v>262.76</v>
      </c>
      <c r="G38" s="238">
        <v>250.78</v>
      </c>
      <c r="H38" s="238">
        <v>8</v>
      </c>
      <c r="I38" s="238">
        <v>0</v>
      </c>
      <c r="J38" s="238">
        <v>3.98</v>
      </c>
      <c r="K38" s="257" t="s">
        <v>130</v>
      </c>
      <c r="L38" s="226">
        <f t="shared" si="2"/>
        <v>0</v>
      </c>
      <c r="M38" s="253"/>
      <c r="N38" s="253"/>
    </row>
    <row r="39" spans="1:33" s="214" customFormat="1" ht="12">
      <c r="A39" s="225"/>
      <c r="B39" s="232"/>
      <c r="C39" s="233">
        <v>2</v>
      </c>
      <c r="D39" s="231" t="s">
        <v>131</v>
      </c>
      <c r="E39" s="226">
        <f t="shared" si="1"/>
        <v>0</v>
      </c>
      <c r="F39" s="229">
        <f t="shared" si="0"/>
        <v>0</v>
      </c>
      <c r="G39" s="226"/>
      <c r="H39" s="226"/>
      <c r="I39" s="226"/>
      <c r="J39" s="226"/>
      <c r="K39" s="258"/>
      <c r="L39" s="226">
        <f t="shared" si="2"/>
        <v>0</v>
      </c>
      <c r="M39" s="244"/>
      <c r="N39" s="244"/>
      <c r="O39" s="251"/>
      <c r="P39" s="251"/>
      <c r="Q39" s="251"/>
      <c r="R39" s="251"/>
      <c r="S39" s="251"/>
      <c r="T39" s="251"/>
      <c r="U39" s="251"/>
      <c r="V39" s="251"/>
      <c r="W39" s="251"/>
      <c r="X39" s="251"/>
      <c r="Y39" s="251"/>
      <c r="Z39" s="251"/>
      <c r="AA39" s="251"/>
      <c r="AB39" s="251"/>
      <c r="AC39" s="251"/>
      <c r="AD39" s="251"/>
      <c r="AE39" s="251"/>
      <c r="AF39" s="251"/>
      <c r="AG39" s="251"/>
    </row>
    <row r="40" spans="1:33" s="214" customFormat="1" ht="12">
      <c r="A40" s="225"/>
      <c r="B40" s="232"/>
      <c r="C40" s="233">
        <v>8</v>
      </c>
      <c r="D40" s="243" t="s">
        <v>132</v>
      </c>
      <c r="E40" s="226">
        <f t="shared" si="1"/>
        <v>21.4</v>
      </c>
      <c r="F40" s="229">
        <f t="shared" si="0"/>
        <v>21.4</v>
      </c>
      <c r="G40" s="226">
        <v>21.4</v>
      </c>
      <c r="H40" s="226"/>
      <c r="I40" s="226"/>
      <c r="J40" s="226"/>
      <c r="K40" s="258"/>
      <c r="L40" s="226">
        <f t="shared" si="2"/>
        <v>0</v>
      </c>
      <c r="M40" s="244"/>
      <c r="N40" s="244"/>
      <c r="O40" s="251"/>
      <c r="P40" s="251"/>
      <c r="Q40" s="251"/>
      <c r="R40" s="251"/>
      <c r="S40" s="251"/>
      <c r="T40" s="251"/>
      <c r="U40" s="251"/>
      <c r="V40" s="251"/>
      <c r="W40" s="251"/>
      <c r="X40" s="251"/>
      <c r="Y40" s="251"/>
      <c r="Z40" s="251"/>
      <c r="AA40" s="251"/>
      <c r="AB40" s="251"/>
      <c r="AC40" s="251"/>
      <c r="AD40" s="251"/>
      <c r="AE40" s="251"/>
      <c r="AF40" s="251"/>
      <c r="AG40" s="251"/>
    </row>
    <row r="41" spans="1:33" s="214" customFormat="1" ht="12">
      <c r="A41" s="225"/>
      <c r="B41" s="232">
        <v>5</v>
      </c>
      <c r="C41" s="233"/>
      <c r="D41" s="231" t="s">
        <v>133</v>
      </c>
      <c r="E41" s="226">
        <f t="shared" si="1"/>
        <v>199.32</v>
      </c>
      <c r="F41" s="229">
        <f t="shared" si="0"/>
        <v>199.32</v>
      </c>
      <c r="G41" s="229">
        <f>G42</f>
        <v>179.32</v>
      </c>
      <c r="H41" s="229">
        <f>H42</f>
        <v>10</v>
      </c>
      <c r="I41" s="229">
        <f>I42</f>
        <v>0</v>
      </c>
      <c r="J41" s="229">
        <f>J42</f>
        <v>10</v>
      </c>
      <c r="K41" s="254"/>
      <c r="L41" s="226">
        <f t="shared" si="2"/>
        <v>0</v>
      </c>
      <c r="M41" s="229">
        <f>M42</f>
        <v>0</v>
      </c>
      <c r="N41" s="229">
        <f>N42</f>
        <v>0</v>
      </c>
      <c r="O41" s="251"/>
      <c r="P41" s="251"/>
      <c r="Q41" s="251"/>
      <c r="R41" s="251"/>
      <c r="S41" s="251"/>
      <c r="T41" s="251"/>
      <c r="U41" s="251"/>
      <c r="V41" s="251"/>
      <c r="W41" s="251"/>
      <c r="X41" s="251"/>
      <c r="Y41" s="251"/>
      <c r="Z41" s="251"/>
      <c r="AA41" s="251"/>
      <c r="AB41" s="251"/>
      <c r="AC41" s="251"/>
      <c r="AD41" s="251"/>
      <c r="AE41" s="251"/>
      <c r="AF41" s="251"/>
      <c r="AG41" s="251"/>
    </row>
    <row r="42" spans="1:14" ht="12">
      <c r="A42" s="234"/>
      <c r="B42" s="235"/>
      <c r="C42" s="236">
        <v>1</v>
      </c>
      <c r="D42" s="237" t="s">
        <v>96</v>
      </c>
      <c r="E42" s="238">
        <f t="shared" si="1"/>
        <v>199.32</v>
      </c>
      <c r="F42" s="239">
        <f t="shared" si="0"/>
        <v>199.32</v>
      </c>
      <c r="G42" s="239">
        <v>179.32</v>
      </c>
      <c r="H42" s="239">
        <v>10</v>
      </c>
      <c r="I42" s="239"/>
      <c r="J42" s="239">
        <v>10</v>
      </c>
      <c r="K42" s="252" t="s">
        <v>134</v>
      </c>
      <c r="L42" s="226">
        <f t="shared" si="2"/>
        <v>0</v>
      </c>
      <c r="M42" s="253"/>
      <c r="N42" s="253"/>
    </row>
    <row r="43" spans="1:33" s="214" customFormat="1" ht="12">
      <c r="A43" s="225"/>
      <c r="B43" s="232">
        <v>6</v>
      </c>
      <c r="C43" s="233"/>
      <c r="D43" s="231" t="s">
        <v>135</v>
      </c>
      <c r="E43" s="226">
        <f t="shared" si="1"/>
        <v>718.82</v>
      </c>
      <c r="F43" s="229">
        <f t="shared" si="0"/>
        <v>718.82</v>
      </c>
      <c r="G43" s="229">
        <f>G44+G49+G50</f>
        <v>459.02000000000004</v>
      </c>
      <c r="H43" s="229">
        <f>H44+H49+H50</f>
        <v>20</v>
      </c>
      <c r="I43" s="229">
        <f>I44+I49+I50</f>
        <v>0</v>
      </c>
      <c r="J43" s="229">
        <f>J44+J49+J50</f>
        <v>239.8</v>
      </c>
      <c r="K43" s="254"/>
      <c r="L43" s="226">
        <f t="shared" si="2"/>
        <v>0</v>
      </c>
      <c r="M43" s="229">
        <f>M44+M49</f>
        <v>0</v>
      </c>
      <c r="N43" s="229">
        <f>N44+N49</f>
        <v>0</v>
      </c>
      <c r="O43" s="251"/>
      <c r="P43" s="251"/>
      <c r="Q43" s="251"/>
      <c r="R43" s="251"/>
      <c r="S43" s="251"/>
      <c r="T43" s="251"/>
      <c r="U43" s="251"/>
      <c r="V43" s="251"/>
      <c r="W43" s="251"/>
      <c r="X43" s="251"/>
      <c r="Y43" s="251"/>
      <c r="Z43" s="251"/>
      <c r="AA43" s="251"/>
      <c r="AB43" s="251"/>
      <c r="AC43" s="251"/>
      <c r="AD43" s="251"/>
      <c r="AE43" s="251"/>
      <c r="AF43" s="251"/>
      <c r="AG43" s="251"/>
    </row>
    <row r="44" spans="1:33" s="214" customFormat="1" ht="27" customHeight="1">
      <c r="A44" s="225"/>
      <c r="B44" s="232"/>
      <c r="C44" s="233">
        <v>1</v>
      </c>
      <c r="D44" s="231" t="s">
        <v>136</v>
      </c>
      <c r="E44" s="226">
        <f t="shared" si="1"/>
        <v>519.02</v>
      </c>
      <c r="F44" s="229">
        <f t="shared" si="0"/>
        <v>519.02</v>
      </c>
      <c r="G44" s="244">
        <f>G45+G46+G47+G48</f>
        <v>459.02000000000004</v>
      </c>
      <c r="H44" s="244">
        <f aca="true" t="shared" si="3" ref="H44:N44">H45+H46+H47+H48</f>
        <v>20</v>
      </c>
      <c r="I44" s="244">
        <f t="shared" si="3"/>
        <v>0</v>
      </c>
      <c r="J44" s="244">
        <f t="shared" si="3"/>
        <v>40</v>
      </c>
      <c r="K44" s="259"/>
      <c r="L44" s="226">
        <f t="shared" si="2"/>
        <v>0</v>
      </c>
      <c r="M44" s="244">
        <f t="shared" si="3"/>
        <v>0</v>
      </c>
      <c r="N44" s="244">
        <f t="shared" si="3"/>
        <v>0</v>
      </c>
      <c r="T44" s="251"/>
      <c r="X44" s="251"/>
      <c r="Y44" s="251"/>
      <c r="AA44" s="251"/>
      <c r="AB44" s="251"/>
      <c r="AC44" s="251"/>
      <c r="AD44" s="251"/>
      <c r="AE44" s="251"/>
      <c r="AF44" s="251"/>
      <c r="AG44" s="251"/>
    </row>
    <row r="45" spans="1:14" ht="51" customHeight="1">
      <c r="A45" s="234"/>
      <c r="B45" s="235"/>
      <c r="C45" s="236"/>
      <c r="D45" s="237" t="s">
        <v>137</v>
      </c>
      <c r="E45" s="238">
        <f t="shared" si="1"/>
        <v>476.47</v>
      </c>
      <c r="F45" s="239">
        <f t="shared" si="0"/>
        <v>476.47</v>
      </c>
      <c r="G45" s="239">
        <v>441.47</v>
      </c>
      <c r="H45" s="239">
        <v>15</v>
      </c>
      <c r="I45" s="239"/>
      <c r="J45" s="239">
        <v>20</v>
      </c>
      <c r="K45" s="252" t="s">
        <v>983</v>
      </c>
      <c r="L45" s="226">
        <f t="shared" si="2"/>
        <v>0</v>
      </c>
      <c r="M45" s="253"/>
      <c r="N45" s="253"/>
    </row>
    <row r="46" spans="1:14" ht="19.5" customHeight="1">
      <c r="A46" s="234"/>
      <c r="B46" s="235"/>
      <c r="C46" s="236"/>
      <c r="D46" s="237" t="s">
        <v>138</v>
      </c>
      <c r="E46" s="238">
        <f t="shared" si="1"/>
        <v>22.55</v>
      </c>
      <c r="F46" s="239">
        <f t="shared" si="0"/>
        <v>22.55</v>
      </c>
      <c r="G46" s="239">
        <v>17.55</v>
      </c>
      <c r="H46" s="239">
        <v>5</v>
      </c>
      <c r="I46" s="239"/>
      <c r="J46" s="239"/>
      <c r="K46" s="260"/>
      <c r="L46" s="226">
        <f t="shared" si="2"/>
        <v>0</v>
      </c>
      <c r="M46" s="253"/>
      <c r="N46" s="253"/>
    </row>
    <row r="47" spans="1:14" ht="12">
      <c r="A47" s="234"/>
      <c r="B47" s="235"/>
      <c r="C47" s="236"/>
      <c r="D47" s="237" t="s">
        <v>139</v>
      </c>
      <c r="E47" s="238">
        <f t="shared" si="1"/>
        <v>5</v>
      </c>
      <c r="F47" s="239">
        <f t="shared" si="0"/>
        <v>5</v>
      </c>
      <c r="G47" s="239"/>
      <c r="H47" s="239"/>
      <c r="I47" s="239"/>
      <c r="J47" s="239">
        <v>5</v>
      </c>
      <c r="K47" s="252" t="s">
        <v>140</v>
      </c>
      <c r="L47" s="226">
        <f t="shared" si="2"/>
        <v>0</v>
      </c>
      <c r="M47" s="239"/>
      <c r="N47" s="253"/>
    </row>
    <row r="48" spans="1:14" ht="12">
      <c r="A48" s="234"/>
      <c r="B48" s="235"/>
      <c r="C48" s="236"/>
      <c r="D48" s="237" t="s">
        <v>141</v>
      </c>
      <c r="E48" s="238">
        <f t="shared" si="1"/>
        <v>15</v>
      </c>
      <c r="F48" s="239">
        <f t="shared" si="0"/>
        <v>15</v>
      </c>
      <c r="G48" s="239"/>
      <c r="H48" s="239"/>
      <c r="I48" s="239"/>
      <c r="J48" s="239">
        <v>15</v>
      </c>
      <c r="K48" s="252" t="s">
        <v>142</v>
      </c>
      <c r="L48" s="226">
        <f t="shared" si="2"/>
        <v>0</v>
      </c>
      <c r="M48" s="239"/>
      <c r="N48" s="253"/>
    </row>
    <row r="49" spans="1:14" ht="51" customHeight="1">
      <c r="A49" s="234"/>
      <c r="B49" s="235"/>
      <c r="C49" s="236">
        <v>7</v>
      </c>
      <c r="D49" s="237" t="s">
        <v>143</v>
      </c>
      <c r="E49" s="238">
        <f t="shared" si="1"/>
        <v>28.8</v>
      </c>
      <c r="F49" s="239">
        <f t="shared" si="0"/>
        <v>28.8</v>
      </c>
      <c r="G49" s="239"/>
      <c r="H49" s="239"/>
      <c r="I49" s="239"/>
      <c r="J49" s="239">
        <v>28.8</v>
      </c>
      <c r="K49" s="252" t="s">
        <v>144</v>
      </c>
      <c r="L49" s="226">
        <f t="shared" si="2"/>
        <v>0</v>
      </c>
      <c r="M49" s="239"/>
      <c r="N49" s="253"/>
    </row>
    <row r="50" spans="1:14" ht="27.75" customHeight="1">
      <c r="A50" s="234"/>
      <c r="B50" s="235"/>
      <c r="C50" s="236">
        <v>99</v>
      </c>
      <c r="D50" s="237" t="s">
        <v>145</v>
      </c>
      <c r="E50" s="238">
        <f t="shared" si="1"/>
        <v>171</v>
      </c>
      <c r="F50" s="239">
        <f t="shared" si="0"/>
        <v>171</v>
      </c>
      <c r="G50" s="239"/>
      <c r="H50" s="239"/>
      <c r="I50" s="239"/>
      <c r="J50" s="239">
        <v>171</v>
      </c>
      <c r="K50" s="252" t="s">
        <v>146</v>
      </c>
      <c r="L50" s="226">
        <f t="shared" si="2"/>
        <v>0</v>
      </c>
      <c r="M50" s="239"/>
      <c r="N50" s="253"/>
    </row>
    <row r="51" spans="1:33" s="214" customFormat="1" ht="18.75" customHeight="1">
      <c r="A51" s="225"/>
      <c r="B51" s="232">
        <v>7</v>
      </c>
      <c r="C51" s="233"/>
      <c r="D51" s="231" t="s">
        <v>147</v>
      </c>
      <c r="E51" s="226">
        <f aca="true" t="shared" si="4" ref="E51:E96">F51+L51</f>
        <v>64.03</v>
      </c>
      <c r="F51" s="229">
        <f aca="true" t="shared" si="5" ref="F51:F96">G51+H51+I51+J51</f>
        <v>64.03</v>
      </c>
      <c r="G51" s="229">
        <f aca="true" t="shared" si="6" ref="G51:J52">G52</f>
        <v>64.03</v>
      </c>
      <c r="H51" s="229">
        <f t="shared" si="6"/>
        <v>0</v>
      </c>
      <c r="I51" s="229">
        <f t="shared" si="6"/>
        <v>0</v>
      </c>
      <c r="J51" s="229">
        <f t="shared" si="6"/>
        <v>0</v>
      </c>
      <c r="K51" s="254"/>
      <c r="L51" s="226">
        <f t="shared" si="2"/>
        <v>0</v>
      </c>
      <c r="M51" s="229">
        <f>M52</f>
        <v>0</v>
      </c>
      <c r="N51" s="229">
        <f>N52</f>
        <v>0</v>
      </c>
      <c r="O51" s="251"/>
      <c r="P51" s="251"/>
      <c r="Q51" s="251"/>
      <c r="R51" s="251"/>
      <c r="S51" s="251"/>
      <c r="T51" s="251"/>
      <c r="U51" s="251"/>
      <c r="V51" s="251"/>
      <c r="W51" s="251"/>
      <c r="X51" s="251"/>
      <c r="Y51" s="251"/>
      <c r="Z51" s="251"/>
      <c r="AA51" s="251"/>
      <c r="AB51" s="251"/>
      <c r="AC51" s="251"/>
      <c r="AD51" s="251"/>
      <c r="AE51" s="251"/>
      <c r="AF51" s="251"/>
      <c r="AG51" s="251"/>
    </row>
    <row r="52" spans="1:33" s="214" customFormat="1" ht="18.75" customHeight="1">
      <c r="A52" s="225"/>
      <c r="B52" s="232"/>
      <c r="C52" s="233">
        <v>1</v>
      </c>
      <c r="D52" s="231" t="s">
        <v>136</v>
      </c>
      <c r="E52" s="226">
        <f t="shared" si="4"/>
        <v>64.03</v>
      </c>
      <c r="F52" s="229">
        <f t="shared" si="5"/>
        <v>64.03</v>
      </c>
      <c r="G52" s="229">
        <f t="shared" si="6"/>
        <v>64.03</v>
      </c>
      <c r="H52" s="229">
        <f t="shared" si="6"/>
        <v>0</v>
      </c>
      <c r="I52" s="229">
        <f t="shared" si="6"/>
        <v>0</v>
      </c>
      <c r="J52" s="229">
        <f t="shared" si="6"/>
        <v>0</v>
      </c>
      <c r="K52" s="254"/>
      <c r="L52" s="226">
        <f t="shared" si="2"/>
        <v>0</v>
      </c>
      <c r="M52" s="229">
        <f>M53</f>
        <v>0</v>
      </c>
      <c r="N52" s="229">
        <f>N53</f>
        <v>0</v>
      </c>
      <c r="O52" s="251"/>
      <c r="P52" s="251"/>
      <c r="Q52" s="251"/>
      <c r="R52" s="251"/>
      <c r="S52" s="251"/>
      <c r="T52" s="251"/>
      <c r="U52" s="251"/>
      <c r="V52" s="251"/>
      <c r="W52" s="251"/>
      <c r="X52" s="251"/>
      <c r="Y52" s="251"/>
      <c r="Z52" s="251"/>
      <c r="AA52" s="251"/>
      <c r="AB52" s="251"/>
      <c r="AC52" s="251"/>
      <c r="AD52" s="251"/>
      <c r="AE52" s="251"/>
      <c r="AF52" s="251"/>
      <c r="AG52" s="251"/>
    </row>
    <row r="53" spans="1:33" s="216" customFormat="1" ht="30" customHeight="1">
      <c r="A53" s="245"/>
      <c r="B53" s="246"/>
      <c r="C53" s="247"/>
      <c r="D53" s="248" t="s">
        <v>148</v>
      </c>
      <c r="E53" s="249">
        <f t="shared" si="4"/>
        <v>64.03</v>
      </c>
      <c r="F53" s="250">
        <f t="shared" si="5"/>
        <v>64.03</v>
      </c>
      <c r="G53" s="250">
        <v>64.03</v>
      </c>
      <c r="H53" s="250"/>
      <c r="I53" s="250"/>
      <c r="J53" s="250"/>
      <c r="K53" s="261" t="s">
        <v>149</v>
      </c>
      <c r="L53" s="226">
        <f t="shared" si="2"/>
        <v>0</v>
      </c>
      <c r="M53" s="250"/>
      <c r="N53" s="262"/>
      <c r="O53" s="263"/>
      <c r="P53" s="263"/>
      <c r="Q53" s="263"/>
      <c r="R53" s="263"/>
      <c r="S53" s="263"/>
      <c r="T53" s="263"/>
      <c r="U53" s="263"/>
      <c r="V53" s="263"/>
      <c r="W53" s="263"/>
      <c r="X53" s="263"/>
      <c r="Y53" s="263"/>
      <c r="Z53" s="263"/>
      <c r="AA53" s="263"/>
      <c r="AB53" s="263"/>
      <c r="AC53" s="263"/>
      <c r="AD53" s="263"/>
      <c r="AE53" s="263"/>
      <c r="AF53" s="263"/>
      <c r="AG53" s="263"/>
    </row>
    <row r="54" spans="1:33" s="214" customFormat="1" ht="18.75" customHeight="1">
      <c r="A54" s="225"/>
      <c r="B54" s="232">
        <v>8</v>
      </c>
      <c r="C54" s="233"/>
      <c r="D54" s="231" t="s">
        <v>150</v>
      </c>
      <c r="E54" s="226">
        <f t="shared" si="4"/>
        <v>229.32</v>
      </c>
      <c r="F54" s="229">
        <f t="shared" si="5"/>
        <v>229.32</v>
      </c>
      <c r="G54" s="229">
        <f>G55</f>
        <v>199.32</v>
      </c>
      <c r="H54" s="229">
        <f>H55</f>
        <v>20</v>
      </c>
      <c r="I54" s="229">
        <f>I55</f>
        <v>0</v>
      </c>
      <c r="J54" s="229">
        <f>J55</f>
        <v>10</v>
      </c>
      <c r="K54" s="254"/>
      <c r="L54" s="226">
        <f t="shared" si="2"/>
        <v>0</v>
      </c>
      <c r="M54" s="229">
        <f>M55</f>
        <v>0</v>
      </c>
      <c r="N54" s="229">
        <f>N55</f>
        <v>0</v>
      </c>
      <c r="O54" s="251"/>
      <c r="P54" s="251"/>
      <c r="Q54" s="251"/>
      <c r="R54" s="251"/>
      <c r="S54" s="251"/>
      <c r="T54" s="251"/>
      <c r="U54" s="251"/>
      <c r="V54" s="251"/>
      <c r="W54" s="251"/>
      <c r="X54" s="251"/>
      <c r="Y54" s="251"/>
      <c r="Z54" s="251"/>
      <c r="AA54" s="251"/>
      <c r="AB54" s="251"/>
      <c r="AC54" s="251"/>
      <c r="AD54" s="251"/>
      <c r="AE54" s="251"/>
      <c r="AF54" s="251"/>
      <c r="AG54" s="251"/>
    </row>
    <row r="55" spans="1:14" ht="27" customHeight="1">
      <c r="A55" s="234"/>
      <c r="B55" s="235"/>
      <c r="C55" s="236">
        <v>1</v>
      </c>
      <c r="D55" s="237" t="s">
        <v>136</v>
      </c>
      <c r="E55" s="238">
        <f t="shared" si="4"/>
        <v>229.32</v>
      </c>
      <c r="F55" s="239">
        <f t="shared" si="5"/>
        <v>229.32</v>
      </c>
      <c r="G55" s="239">
        <v>199.32</v>
      </c>
      <c r="H55" s="239">
        <v>20</v>
      </c>
      <c r="I55" s="239">
        <v>0</v>
      </c>
      <c r="J55" s="239">
        <v>10</v>
      </c>
      <c r="K55" s="252" t="s">
        <v>151</v>
      </c>
      <c r="L55" s="226">
        <f t="shared" si="2"/>
        <v>0</v>
      </c>
      <c r="M55" s="253"/>
      <c r="N55" s="253"/>
    </row>
    <row r="56" spans="1:33" s="214" customFormat="1" ht="18.75" customHeight="1">
      <c r="A56" s="225"/>
      <c r="B56" s="232">
        <v>10</v>
      </c>
      <c r="C56" s="233"/>
      <c r="D56" s="231" t="s">
        <v>152</v>
      </c>
      <c r="E56" s="226">
        <f t="shared" si="4"/>
        <v>219.07999999999998</v>
      </c>
      <c r="F56" s="229">
        <f t="shared" si="5"/>
        <v>219.07999999999998</v>
      </c>
      <c r="G56" s="229">
        <f>G57+G58</f>
        <v>203.89</v>
      </c>
      <c r="H56" s="229">
        <f>H57+H58</f>
        <v>10</v>
      </c>
      <c r="I56" s="229">
        <f>I57+I58</f>
        <v>0</v>
      </c>
      <c r="J56" s="229">
        <f>J57+J58</f>
        <v>5.19</v>
      </c>
      <c r="K56" s="254"/>
      <c r="L56" s="226">
        <f t="shared" si="2"/>
        <v>0</v>
      </c>
      <c r="M56" s="229">
        <f>M57+M58</f>
        <v>0</v>
      </c>
      <c r="N56" s="229">
        <f>N57+N58</f>
        <v>0</v>
      </c>
      <c r="O56" s="251"/>
      <c r="P56" s="251"/>
      <c r="Q56" s="251"/>
      <c r="R56" s="251"/>
      <c r="S56" s="251"/>
      <c r="T56" s="251"/>
      <c r="U56" s="251"/>
      <c r="V56" s="251"/>
      <c r="W56" s="251"/>
      <c r="X56" s="251"/>
      <c r="Y56" s="251"/>
      <c r="Z56" s="251"/>
      <c r="AA56" s="251"/>
      <c r="AB56" s="251"/>
      <c r="AC56" s="251"/>
      <c r="AD56" s="251"/>
      <c r="AE56" s="251"/>
      <c r="AF56" s="251"/>
      <c r="AG56" s="251"/>
    </row>
    <row r="57" spans="1:14" ht="24">
      <c r="A57" s="234"/>
      <c r="B57" s="235"/>
      <c r="C57" s="236">
        <v>1</v>
      </c>
      <c r="D57" s="237" t="s">
        <v>153</v>
      </c>
      <c r="E57" s="238">
        <f t="shared" si="4"/>
        <v>219.07999999999998</v>
      </c>
      <c r="F57" s="239">
        <f t="shared" si="5"/>
        <v>219.07999999999998</v>
      </c>
      <c r="G57" s="239">
        <v>203.89</v>
      </c>
      <c r="H57" s="239">
        <v>10</v>
      </c>
      <c r="I57" s="239"/>
      <c r="J57" s="239">
        <v>5.19</v>
      </c>
      <c r="K57" s="252" t="s">
        <v>982</v>
      </c>
      <c r="L57" s="226">
        <f t="shared" si="2"/>
        <v>0</v>
      </c>
      <c r="M57" s="253"/>
      <c r="N57" s="253"/>
    </row>
    <row r="58" spans="1:14" ht="24">
      <c r="A58" s="234"/>
      <c r="B58" s="235"/>
      <c r="C58" s="236">
        <v>99</v>
      </c>
      <c r="D58" s="237" t="s">
        <v>154</v>
      </c>
      <c r="E58" s="238">
        <f t="shared" si="4"/>
        <v>0</v>
      </c>
      <c r="F58" s="239">
        <f t="shared" si="5"/>
        <v>0</v>
      </c>
      <c r="G58" s="239"/>
      <c r="H58" s="239"/>
      <c r="I58" s="239"/>
      <c r="J58" s="239"/>
      <c r="K58" s="260"/>
      <c r="L58" s="226">
        <f t="shared" si="2"/>
        <v>0</v>
      </c>
      <c r="M58" s="253"/>
      <c r="N58" s="253"/>
    </row>
    <row r="59" spans="1:33" s="214" customFormat="1" ht="15.75" customHeight="1">
      <c r="A59" s="225"/>
      <c r="B59" s="232">
        <v>11</v>
      </c>
      <c r="C59" s="233"/>
      <c r="D59" s="231" t="s">
        <v>155</v>
      </c>
      <c r="E59" s="226">
        <f t="shared" si="4"/>
        <v>660.62</v>
      </c>
      <c r="F59" s="229">
        <f t="shared" si="5"/>
        <v>660.62</v>
      </c>
      <c r="G59" s="229">
        <f>G60</f>
        <v>570.62</v>
      </c>
      <c r="H59" s="229">
        <f>H60</f>
        <v>60</v>
      </c>
      <c r="I59" s="229">
        <f>I60</f>
        <v>0</v>
      </c>
      <c r="J59" s="229">
        <f>J60</f>
        <v>30</v>
      </c>
      <c r="K59" s="254"/>
      <c r="L59" s="226">
        <f t="shared" si="2"/>
        <v>0</v>
      </c>
      <c r="M59" s="229">
        <f>M60</f>
        <v>0</v>
      </c>
      <c r="N59" s="229">
        <f>N60</f>
        <v>0</v>
      </c>
      <c r="O59" s="251"/>
      <c r="P59" s="251"/>
      <c r="Q59" s="251"/>
      <c r="R59" s="251"/>
      <c r="S59" s="251"/>
      <c r="T59" s="251"/>
      <c r="U59" s="251"/>
      <c r="V59" s="251"/>
      <c r="W59" s="251"/>
      <c r="X59" s="251"/>
      <c r="Y59" s="251"/>
      <c r="Z59" s="251"/>
      <c r="AA59" s="251"/>
      <c r="AB59" s="251"/>
      <c r="AC59" s="251"/>
      <c r="AD59" s="251"/>
      <c r="AE59" s="251"/>
      <c r="AF59" s="251"/>
      <c r="AG59" s="251"/>
    </row>
    <row r="60" spans="1:14" ht="25.5" customHeight="1">
      <c r="A60" s="234"/>
      <c r="B60" s="235"/>
      <c r="C60" s="236">
        <v>1</v>
      </c>
      <c r="D60" s="237" t="s">
        <v>136</v>
      </c>
      <c r="E60" s="238">
        <f t="shared" si="4"/>
        <v>660.62</v>
      </c>
      <c r="F60" s="239">
        <f t="shared" si="5"/>
        <v>660.62</v>
      </c>
      <c r="G60" s="239">
        <v>570.62</v>
      </c>
      <c r="H60" s="239">
        <v>60</v>
      </c>
      <c r="I60" s="239"/>
      <c r="J60" s="239">
        <v>30</v>
      </c>
      <c r="K60" s="252" t="s">
        <v>156</v>
      </c>
      <c r="L60" s="226">
        <f t="shared" si="2"/>
        <v>0</v>
      </c>
      <c r="M60" s="253"/>
      <c r="N60" s="253"/>
    </row>
    <row r="61" spans="1:33" s="214" customFormat="1" ht="22.5" customHeight="1">
      <c r="A61" s="225"/>
      <c r="B61" s="232">
        <v>13</v>
      </c>
      <c r="C61" s="233"/>
      <c r="D61" s="231" t="s">
        <v>157</v>
      </c>
      <c r="E61" s="226">
        <f t="shared" si="4"/>
        <v>124.1</v>
      </c>
      <c r="F61" s="229">
        <f t="shared" si="5"/>
        <v>124.1</v>
      </c>
      <c r="G61" s="229">
        <f aca="true" t="shared" si="7" ref="G61:J62">G62</f>
        <v>109.1</v>
      </c>
      <c r="H61" s="229">
        <f t="shared" si="7"/>
        <v>5</v>
      </c>
      <c r="I61" s="229">
        <f t="shared" si="7"/>
        <v>0</v>
      </c>
      <c r="J61" s="229">
        <f t="shared" si="7"/>
        <v>10</v>
      </c>
      <c r="K61" s="254"/>
      <c r="L61" s="226">
        <f t="shared" si="2"/>
        <v>0</v>
      </c>
      <c r="M61" s="229">
        <f>M62</f>
        <v>0</v>
      </c>
      <c r="N61" s="229">
        <f>N62</f>
        <v>0</v>
      </c>
      <c r="O61" s="251"/>
      <c r="P61" s="251"/>
      <c r="Q61" s="251"/>
      <c r="R61" s="251"/>
      <c r="S61" s="251"/>
      <c r="T61" s="251"/>
      <c r="U61" s="251"/>
      <c r="V61" s="251"/>
      <c r="W61" s="251"/>
      <c r="X61" s="251"/>
      <c r="Y61" s="251"/>
      <c r="Z61" s="251"/>
      <c r="AA61" s="251"/>
      <c r="AB61" s="251"/>
      <c r="AC61" s="251"/>
      <c r="AD61" s="251"/>
      <c r="AE61" s="251"/>
      <c r="AF61" s="251"/>
      <c r="AG61" s="251"/>
    </row>
    <row r="62" spans="1:33" s="214" customFormat="1" ht="22.5" customHeight="1">
      <c r="A62" s="225"/>
      <c r="B62" s="232"/>
      <c r="C62" s="233">
        <v>1</v>
      </c>
      <c r="D62" s="231" t="s">
        <v>136</v>
      </c>
      <c r="E62" s="226">
        <f t="shared" si="4"/>
        <v>124.1</v>
      </c>
      <c r="F62" s="229">
        <f t="shared" si="5"/>
        <v>124.1</v>
      </c>
      <c r="G62" s="226">
        <f t="shared" si="7"/>
        <v>109.1</v>
      </c>
      <c r="H62" s="226">
        <f t="shared" si="7"/>
        <v>5</v>
      </c>
      <c r="I62" s="226">
        <f t="shared" si="7"/>
        <v>0</v>
      </c>
      <c r="J62" s="226">
        <f t="shared" si="7"/>
        <v>10</v>
      </c>
      <c r="K62" s="264"/>
      <c r="L62" s="226">
        <f t="shared" si="2"/>
        <v>0</v>
      </c>
      <c r="M62" s="226">
        <f>M63</f>
        <v>0</v>
      </c>
      <c r="N62" s="226">
        <f>N63</f>
        <v>0</v>
      </c>
      <c r="O62" s="251"/>
      <c r="P62" s="251"/>
      <c r="Q62" s="251"/>
      <c r="R62" s="251"/>
      <c r="S62" s="251"/>
      <c r="T62" s="251"/>
      <c r="U62" s="251"/>
      <c r="V62" s="251"/>
      <c r="W62" s="251"/>
      <c r="X62" s="251"/>
      <c r="Y62" s="251"/>
      <c r="Z62" s="251"/>
      <c r="AA62" s="251"/>
      <c r="AB62" s="251"/>
      <c r="AC62" s="251"/>
      <c r="AD62" s="251"/>
      <c r="AE62" s="251"/>
      <c r="AF62" s="251"/>
      <c r="AG62" s="251"/>
    </row>
    <row r="63" spans="1:14" ht="22.5" customHeight="1">
      <c r="A63" s="234"/>
      <c r="B63" s="235"/>
      <c r="C63" s="236"/>
      <c r="D63" s="237" t="s">
        <v>158</v>
      </c>
      <c r="E63" s="238">
        <f t="shared" si="4"/>
        <v>124.1</v>
      </c>
      <c r="F63" s="239">
        <f t="shared" si="5"/>
        <v>124.1</v>
      </c>
      <c r="G63" s="238">
        <v>109.1</v>
      </c>
      <c r="H63" s="238">
        <v>5</v>
      </c>
      <c r="I63" s="238"/>
      <c r="J63" s="238">
        <v>10</v>
      </c>
      <c r="K63" s="257" t="s">
        <v>159</v>
      </c>
      <c r="L63" s="226">
        <f t="shared" si="2"/>
        <v>0</v>
      </c>
      <c r="M63" s="253"/>
      <c r="N63" s="253"/>
    </row>
    <row r="64" spans="1:33" s="214" customFormat="1" ht="24.75" customHeight="1">
      <c r="A64" s="225"/>
      <c r="B64" s="232">
        <v>23</v>
      </c>
      <c r="C64" s="233"/>
      <c r="D64" s="231" t="s">
        <v>160</v>
      </c>
      <c r="E64" s="226">
        <f t="shared" si="4"/>
        <v>0</v>
      </c>
      <c r="F64" s="229">
        <f t="shared" si="5"/>
        <v>0</v>
      </c>
      <c r="G64" s="226">
        <f>G65+G67+G66</f>
        <v>0</v>
      </c>
      <c r="H64" s="226">
        <f>H65+H67+H66</f>
        <v>0</v>
      </c>
      <c r="I64" s="226">
        <f>I65+I67+I66</f>
        <v>0</v>
      </c>
      <c r="J64" s="226">
        <f>J65+J67+J66</f>
        <v>0</v>
      </c>
      <c r="K64" s="264"/>
      <c r="L64" s="226">
        <f t="shared" si="2"/>
        <v>0</v>
      </c>
      <c r="M64" s="226">
        <f>M65+M67+M66</f>
        <v>0</v>
      </c>
      <c r="N64" s="226">
        <f>N65+N67+N66</f>
        <v>0</v>
      </c>
      <c r="O64" s="251"/>
      <c r="P64" s="251"/>
      <c r="Q64" s="251"/>
      <c r="R64" s="251"/>
      <c r="S64" s="251"/>
      <c r="T64" s="251"/>
      <c r="U64" s="251"/>
      <c r="V64" s="251"/>
      <c r="W64" s="251"/>
      <c r="X64" s="251"/>
      <c r="Y64" s="251"/>
      <c r="Z64" s="251"/>
      <c r="AA64" s="251"/>
      <c r="AB64" s="251"/>
      <c r="AC64" s="251"/>
      <c r="AD64" s="251"/>
      <c r="AE64" s="251"/>
      <c r="AF64" s="251"/>
      <c r="AG64" s="251"/>
    </row>
    <row r="65" spans="1:14" ht="23.25" customHeight="1">
      <c r="A65" s="234"/>
      <c r="B65" s="235"/>
      <c r="C65" s="236">
        <v>1</v>
      </c>
      <c r="D65" s="237" t="s">
        <v>136</v>
      </c>
      <c r="E65" s="238">
        <f t="shared" si="4"/>
        <v>0</v>
      </c>
      <c r="F65" s="239">
        <f t="shared" si="5"/>
        <v>0</v>
      </c>
      <c r="G65" s="238"/>
      <c r="H65" s="238"/>
      <c r="I65" s="238"/>
      <c r="J65" s="238"/>
      <c r="K65" s="258"/>
      <c r="L65" s="226">
        <f t="shared" si="2"/>
        <v>0</v>
      </c>
      <c r="M65" s="253"/>
      <c r="N65" s="253"/>
    </row>
    <row r="66" spans="1:14" ht="23.25" customHeight="1">
      <c r="A66" s="234"/>
      <c r="B66" s="235"/>
      <c r="C66" s="236">
        <v>4</v>
      </c>
      <c r="D66" s="237" t="s">
        <v>161</v>
      </c>
      <c r="E66" s="238">
        <f t="shared" si="4"/>
        <v>0</v>
      </c>
      <c r="F66" s="239">
        <f t="shared" si="5"/>
        <v>0</v>
      </c>
      <c r="G66" s="238"/>
      <c r="H66" s="238"/>
      <c r="I66" s="238"/>
      <c r="J66" s="238"/>
      <c r="K66" s="258"/>
      <c r="L66" s="226">
        <f t="shared" si="2"/>
        <v>0</v>
      </c>
      <c r="M66" s="253">
        <v>0</v>
      </c>
      <c r="N66" s="253"/>
    </row>
    <row r="67" spans="1:14" ht="21.75" customHeight="1">
      <c r="A67" s="234"/>
      <c r="B67" s="235"/>
      <c r="C67" s="236">
        <v>99</v>
      </c>
      <c r="D67" s="237" t="s">
        <v>162</v>
      </c>
      <c r="E67" s="238">
        <f t="shared" si="4"/>
        <v>0</v>
      </c>
      <c r="F67" s="239">
        <f t="shared" si="5"/>
        <v>0</v>
      </c>
      <c r="G67" s="238"/>
      <c r="H67" s="238"/>
      <c r="I67" s="238"/>
      <c r="J67" s="238"/>
      <c r="K67" s="258"/>
      <c r="L67" s="226">
        <f t="shared" si="2"/>
        <v>0</v>
      </c>
      <c r="M67" s="253"/>
      <c r="N67" s="253"/>
    </row>
    <row r="68" spans="1:33" s="214" customFormat="1" ht="21.75" customHeight="1">
      <c r="A68" s="225"/>
      <c r="B68" s="232">
        <v>26</v>
      </c>
      <c r="C68" s="233"/>
      <c r="D68" s="231" t="s">
        <v>163</v>
      </c>
      <c r="E68" s="226">
        <f t="shared" si="4"/>
        <v>138.98000000000002</v>
      </c>
      <c r="F68" s="229">
        <f t="shared" si="5"/>
        <v>138.98000000000002</v>
      </c>
      <c r="G68" s="229">
        <f>G69</f>
        <v>118.98</v>
      </c>
      <c r="H68" s="229">
        <f>H69</f>
        <v>5</v>
      </c>
      <c r="I68" s="229">
        <f>I69</f>
        <v>0</v>
      </c>
      <c r="J68" s="229">
        <f>J69</f>
        <v>15</v>
      </c>
      <c r="K68" s="254"/>
      <c r="L68" s="226">
        <f t="shared" si="2"/>
        <v>0</v>
      </c>
      <c r="M68" s="229">
        <f>M69</f>
        <v>0</v>
      </c>
      <c r="N68" s="229">
        <f>N69</f>
        <v>0</v>
      </c>
      <c r="O68" s="251"/>
      <c r="P68" s="251"/>
      <c r="Q68" s="251"/>
      <c r="R68" s="251"/>
      <c r="S68" s="251"/>
      <c r="T68" s="251"/>
      <c r="U68" s="251"/>
      <c r="V68" s="251"/>
      <c r="W68" s="251"/>
      <c r="X68" s="251"/>
      <c r="Y68" s="251"/>
      <c r="Z68" s="251"/>
      <c r="AA68" s="251"/>
      <c r="AB68" s="251"/>
      <c r="AC68" s="251"/>
      <c r="AD68" s="251"/>
      <c r="AE68" s="251"/>
      <c r="AF68" s="251"/>
      <c r="AG68" s="251"/>
    </row>
    <row r="69" spans="1:14" ht="24" customHeight="1">
      <c r="A69" s="234"/>
      <c r="B69" s="235"/>
      <c r="C69" s="236">
        <v>1</v>
      </c>
      <c r="D69" s="237" t="s">
        <v>136</v>
      </c>
      <c r="E69" s="238">
        <f t="shared" si="4"/>
        <v>138.98000000000002</v>
      </c>
      <c r="F69" s="239">
        <f t="shared" si="5"/>
        <v>138.98000000000002</v>
      </c>
      <c r="G69" s="239">
        <v>118.98</v>
      </c>
      <c r="H69" s="239">
        <v>5</v>
      </c>
      <c r="I69" s="239"/>
      <c r="J69" s="239">
        <v>15</v>
      </c>
      <c r="K69" s="252" t="s">
        <v>164</v>
      </c>
      <c r="L69" s="226">
        <f t="shared" si="2"/>
        <v>0</v>
      </c>
      <c r="M69" s="253"/>
      <c r="N69" s="253"/>
    </row>
    <row r="70" spans="1:33" s="214" customFormat="1" ht="21" customHeight="1">
      <c r="A70" s="225"/>
      <c r="B70" s="232">
        <v>29</v>
      </c>
      <c r="C70" s="233"/>
      <c r="D70" s="231" t="s">
        <v>165</v>
      </c>
      <c r="E70" s="226">
        <f t="shared" si="4"/>
        <v>338.73</v>
      </c>
      <c r="F70" s="229">
        <f t="shared" si="5"/>
        <v>338.73</v>
      </c>
      <c r="G70" s="229">
        <f>G71</f>
        <v>296.13</v>
      </c>
      <c r="H70" s="229">
        <f>H71</f>
        <v>17</v>
      </c>
      <c r="I70" s="229">
        <f>I71</f>
        <v>0</v>
      </c>
      <c r="J70" s="229">
        <f>J71</f>
        <v>25.6</v>
      </c>
      <c r="K70" s="254"/>
      <c r="L70" s="226">
        <f t="shared" si="2"/>
        <v>0</v>
      </c>
      <c r="M70" s="229">
        <f>M71</f>
        <v>0</v>
      </c>
      <c r="N70" s="229">
        <f>N71</f>
        <v>0</v>
      </c>
      <c r="O70" s="251"/>
      <c r="P70" s="251"/>
      <c r="Q70" s="251"/>
      <c r="R70" s="251"/>
      <c r="S70" s="251"/>
      <c r="T70" s="251"/>
      <c r="U70" s="251"/>
      <c r="V70" s="251"/>
      <c r="W70" s="251"/>
      <c r="X70" s="251"/>
      <c r="Y70" s="251"/>
      <c r="Z70" s="251"/>
      <c r="AA70" s="251"/>
      <c r="AB70" s="251"/>
      <c r="AC70" s="251"/>
      <c r="AD70" s="251"/>
      <c r="AE70" s="251"/>
      <c r="AF70" s="251"/>
      <c r="AG70" s="251"/>
    </row>
    <row r="71" spans="1:33" s="214" customFormat="1" ht="21" customHeight="1">
      <c r="A71" s="225"/>
      <c r="B71" s="232"/>
      <c r="C71" s="233">
        <v>1</v>
      </c>
      <c r="D71" s="231" t="s">
        <v>136</v>
      </c>
      <c r="E71" s="226">
        <f t="shared" si="4"/>
        <v>338.73</v>
      </c>
      <c r="F71" s="229">
        <f t="shared" si="5"/>
        <v>338.73</v>
      </c>
      <c r="G71" s="229">
        <f>G72+G73+G74+G75</f>
        <v>296.13</v>
      </c>
      <c r="H71" s="229">
        <f>H72+H73+H74+H75</f>
        <v>17</v>
      </c>
      <c r="I71" s="229">
        <f>I72+I73+I74+I75</f>
        <v>0</v>
      </c>
      <c r="J71" s="229">
        <f>J72+J73+J74+J75</f>
        <v>25.6</v>
      </c>
      <c r="K71" s="254"/>
      <c r="L71" s="226">
        <f t="shared" si="2"/>
        <v>0</v>
      </c>
      <c r="M71" s="229">
        <f>M72+M73+M74+M75</f>
        <v>0</v>
      </c>
      <c r="N71" s="229">
        <f>N72+N73+N74+N75</f>
        <v>0</v>
      </c>
      <c r="O71" s="251"/>
      <c r="P71" s="251"/>
      <c r="Q71" s="251"/>
      <c r="R71" s="251"/>
      <c r="S71" s="251"/>
      <c r="T71" s="251"/>
      <c r="U71" s="251"/>
      <c r="V71" s="251"/>
      <c r="W71" s="251"/>
      <c r="X71" s="251"/>
      <c r="Y71" s="251"/>
      <c r="Z71" s="251"/>
      <c r="AA71" s="251"/>
      <c r="AB71" s="251"/>
      <c r="AC71" s="251"/>
      <c r="AD71" s="251"/>
      <c r="AE71" s="251"/>
      <c r="AF71" s="251"/>
      <c r="AG71" s="251"/>
    </row>
    <row r="72" spans="1:14" ht="33" customHeight="1">
      <c r="A72" s="234"/>
      <c r="B72" s="235"/>
      <c r="C72" s="236"/>
      <c r="D72" s="237" t="s">
        <v>166</v>
      </c>
      <c r="E72" s="238">
        <f t="shared" si="4"/>
        <v>117.35</v>
      </c>
      <c r="F72" s="239">
        <f t="shared" si="5"/>
        <v>117.35</v>
      </c>
      <c r="G72" s="239">
        <v>107.35</v>
      </c>
      <c r="H72" s="239">
        <v>5</v>
      </c>
      <c r="I72" s="239"/>
      <c r="J72" s="239">
        <v>5</v>
      </c>
      <c r="K72" s="252" t="s">
        <v>167</v>
      </c>
      <c r="L72" s="226">
        <f t="shared" si="2"/>
        <v>0</v>
      </c>
      <c r="M72" s="253"/>
      <c r="N72" s="253"/>
    </row>
    <row r="73" spans="1:14" ht="37.5" customHeight="1">
      <c r="A73" s="234"/>
      <c r="B73" s="235"/>
      <c r="C73" s="236"/>
      <c r="D73" s="237" t="s">
        <v>168</v>
      </c>
      <c r="E73" s="238">
        <f t="shared" si="4"/>
        <v>55.16</v>
      </c>
      <c r="F73" s="239">
        <f t="shared" si="5"/>
        <v>55.16</v>
      </c>
      <c r="G73" s="239">
        <v>50.16</v>
      </c>
      <c r="H73" s="239">
        <v>5</v>
      </c>
      <c r="I73" s="239"/>
      <c r="J73" s="239"/>
      <c r="K73" s="252"/>
      <c r="L73" s="226">
        <f aca="true" t="shared" si="8" ref="L73:L136">M73+N73</f>
        <v>0</v>
      </c>
      <c r="M73" s="253"/>
      <c r="N73" s="253"/>
    </row>
    <row r="74" spans="1:14" ht="30" customHeight="1">
      <c r="A74" s="234"/>
      <c r="B74" s="235"/>
      <c r="C74" s="236"/>
      <c r="D74" s="237" t="s">
        <v>169</v>
      </c>
      <c r="E74" s="238">
        <f t="shared" si="4"/>
        <v>136.58</v>
      </c>
      <c r="F74" s="239">
        <f t="shared" si="5"/>
        <v>136.58</v>
      </c>
      <c r="G74" s="239">
        <v>110.98</v>
      </c>
      <c r="H74" s="239">
        <v>5</v>
      </c>
      <c r="I74" s="239"/>
      <c r="J74" s="239">
        <v>20.6</v>
      </c>
      <c r="K74" s="252" t="s">
        <v>170</v>
      </c>
      <c r="L74" s="226">
        <f t="shared" si="8"/>
        <v>0</v>
      </c>
      <c r="M74" s="253"/>
      <c r="N74" s="253"/>
    </row>
    <row r="75" spans="1:14" ht="24.75" customHeight="1">
      <c r="A75" s="234"/>
      <c r="B75" s="235"/>
      <c r="C75" s="236"/>
      <c r="D75" s="237" t="s">
        <v>171</v>
      </c>
      <c r="E75" s="238">
        <f t="shared" si="4"/>
        <v>29.64</v>
      </c>
      <c r="F75" s="239">
        <f t="shared" si="5"/>
        <v>29.64</v>
      </c>
      <c r="G75" s="239">
        <v>27.64</v>
      </c>
      <c r="H75" s="239">
        <v>2</v>
      </c>
      <c r="I75" s="239"/>
      <c r="J75" s="239"/>
      <c r="K75" s="260"/>
      <c r="L75" s="226">
        <f t="shared" si="8"/>
        <v>0</v>
      </c>
      <c r="M75" s="253"/>
      <c r="N75" s="253"/>
    </row>
    <row r="76" spans="1:33" s="214" customFormat="1" ht="33.75" customHeight="1">
      <c r="A76" s="225"/>
      <c r="B76" s="232">
        <v>31</v>
      </c>
      <c r="C76" s="233"/>
      <c r="D76" s="231" t="s">
        <v>172</v>
      </c>
      <c r="E76" s="238">
        <f t="shared" si="4"/>
        <v>433.06</v>
      </c>
      <c r="F76" s="229">
        <f t="shared" si="5"/>
        <v>433.06</v>
      </c>
      <c r="G76" s="229">
        <f>G77</f>
        <v>268.06</v>
      </c>
      <c r="H76" s="229">
        <f>H77</f>
        <v>155</v>
      </c>
      <c r="I76" s="229">
        <f>I77</f>
        <v>0</v>
      </c>
      <c r="J76" s="229">
        <f>J77</f>
        <v>10</v>
      </c>
      <c r="K76" s="254"/>
      <c r="L76" s="226">
        <f t="shared" si="8"/>
        <v>0</v>
      </c>
      <c r="M76" s="229">
        <f>M77</f>
        <v>0</v>
      </c>
      <c r="N76" s="229">
        <f>N77</f>
        <v>0</v>
      </c>
      <c r="O76" s="251"/>
      <c r="P76" s="251"/>
      <c r="Q76" s="251"/>
      <c r="R76" s="251"/>
      <c r="S76" s="251"/>
      <c r="T76" s="251"/>
      <c r="U76" s="251"/>
      <c r="V76" s="251"/>
      <c r="W76" s="251"/>
      <c r="X76" s="251"/>
      <c r="Y76" s="251"/>
      <c r="Z76" s="251"/>
      <c r="AA76" s="251"/>
      <c r="AB76" s="251"/>
      <c r="AC76" s="251"/>
      <c r="AD76" s="251"/>
      <c r="AE76" s="251"/>
      <c r="AF76" s="251"/>
      <c r="AG76" s="251"/>
    </row>
    <row r="77" spans="1:33" s="214" customFormat="1" ht="22.5" customHeight="1">
      <c r="A77" s="225"/>
      <c r="B77" s="232"/>
      <c r="C77" s="233">
        <v>1</v>
      </c>
      <c r="D77" s="231" t="s">
        <v>136</v>
      </c>
      <c r="E77" s="238">
        <f t="shared" si="4"/>
        <v>433.06</v>
      </c>
      <c r="F77" s="229">
        <f t="shared" si="5"/>
        <v>433.06</v>
      </c>
      <c r="G77" s="229">
        <f>G78+G79</f>
        <v>268.06</v>
      </c>
      <c r="H77" s="229">
        <f>H78+H79</f>
        <v>155</v>
      </c>
      <c r="I77" s="229">
        <f>I78+I79</f>
        <v>0</v>
      </c>
      <c r="J77" s="229">
        <f>J78+J79</f>
        <v>10</v>
      </c>
      <c r="K77" s="254"/>
      <c r="L77" s="226">
        <f t="shared" si="8"/>
        <v>0</v>
      </c>
      <c r="M77" s="229">
        <f>M78+M79</f>
        <v>0</v>
      </c>
      <c r="N77" s="229">
        <f>N78+N79</f>
        <v>0</v>
      </c>
      <c r="O77" s="251"/>
      <c r="P77" s="251"/>
      <c r="Q77" s="251"/>
      <c r="R77" s="251"/>
      <c r="S77" s="251"/>
      <c r="T77" s="251"/>
      <c r="U77" s="251"/>
      <c r="V77" s="251"/>
      <c r="W77" s="251"/>
      <c r="X77" s="251"/>
      <c r="Y77" s="251"/>
      <c r="Z77" s="251"/>
      <c r="AA77" s="251"/>
      <c r="AB77" s="251"/>
      <c r="AC77" s="251"/>
      <c r="AD77" s="251"/>
      <c r="AE77" s="251"/>
      <c r="AF77" s="251"/>
      <c r="AG77" s="251"/>
    </row>
    <row r="78" spans="1:34" ht="36.75" customHeight="1">
      <c r="A78" s="234"/>
      <c r="B78" s="235"/>
      <c r="C78" s="236"/>
      <c r="D78" s="237" t="s">
        <v>173</v>
      </c>
      <c r="E78" s="238">
        <f t="shared" si="4"/>
        <v>390.55</v>
      </c>
      <c r="F78" s="239">
        <f t="shared" si="5"/>
        <v>390.55</v>
      </c>
      <c r="G78" s="239">
        <v>230.55</v>
      </c>
      <c r="H78" s="239">
        <v>150</v>
      </c>
      <c r="I78" s="239"/>
      <c r="J78" s="239">
        <v>10</v>
      </c>
      <c r="K78" s="252" t="s">
        <v>174</v>
      </c>
      <c r="L78" s="226">
        <f t="shared" si="8"/>
        <v>0</v>
      </c>
      <c r="M78" s="253"/>
      <c r="N78" s="253"/>
      <c r="AG78" s="220">
        <v>5.6</v>
      </c>
      <c r="AH78" s="221">
        <v>49</v>
      </c>
    </row>
    <row r="79" spans="1:14" ht="24.75" customHeight="1">
      <c r="A79" s="234"/>
      <c r="B79" s="235"/>
      <c r="C79" s="236"/>
      <c r="D79" s="237" t="s">
        <v>175</v>
      </c>
      <c r="E79" s="238">
        <f t="shared" si="4"/>
        <v>42.51</v>
      </c>
      <c r="F79" s="239">
        <f t="shared" si="5"/>
        <v>42.51</v>
      </c>
      <c r="G79" s="239">
        <v>37.51</v>
      </c>
      <c r="H79" s="239">
        <v>5</v>
      </c>
      <c r="I79" s="239"/>
      <c r="J79" s="239"/>
      <c r="K79" s="260"/>
      <c r="L79" s="226">
        <f t="shared" si="8"/>
        <v>0</v>
      </c>
      <c r="M79" s="253"/>
      <c r="N79" s="253"/>
    </row>
    <row r="80" spans="1:33" s="214" customFormat="1" ht="20.25" customHeight="1">
      <c r="A80" s="225"/>
      <c r="B80" s="232">
        <v>32</v>
      </c>
      <c r="C80" s="233"/>
      <c r="D80" s="231" t="s">
        <v>176</v>
      </c>
      <c r="E80" s="226">
        <f t="shared" si="4"/>
        <v>761.188</v>
      </c>
      <c r="F80" s="229">
        <f t="shared" si="5"/>
        <v>761.188</v>
      </c>
      <c r="G80" s="229">
        <f>G81+G83+G82</f>
        <v>235.2</v>
      </c>
      <c r="H80" s="229">
        <f>H81+H83+H82</f>
        <v>30</v>
      </c>
      <c r="I80" s="229">
        <f>I81+I83+I82</f>
        <v>430.988</v>
      </c>
      <c r="J80" s="229">
        <f>J81+J83+J82</f>
        <v>65</v>
      </c>
      <c r="K80" s="254"/>
      <c r="L80" s="226">
        <f t="shared" si="8"/>
        <v>0</v>
      </c>
      <c r="M80" s="229">
        <f>M81+M83+M82</f>
        <v>0</v>
      </c>
      <c r="N80" s="229">
        <f>N81+N83+N82</f>
        <v>0</v>
      </c>
      <c r="O80" s="251"/>
      <c r="P80" s="251"/>
      <c r="Q80" s="251"/>
      <c r="R80" s="251"/>
      <c r="S80" s="251"/>
      <c r="T80" s="251"/>
      <c r="U80" s="251"/>
      <c r="V80" s="251"/>
      <c r="W80" s="251"/>
      <c r="X80" s="251"/>
      <c r="Y80" s="251"/>
      <c r="Z80" s="251"/>
      <c r="AA80" s="251"/>
      <c r="AB80" s="251"/>
      <c r="AC80" s="251"/>
      <c r="AD80" s="251"/>
      <c r="AE80" s="251"/>
      <c r="AF80" s="251"/>
      <c r="AG80" s="251"/>
    </row>
    <row r="81" spans="1:14" ht="102" customHeight="1">
      <c r="A81" s="234"/>
      <c r="B81" s="235"/>
      <c r="C81" s="236">
        <v>1</v>
      </c>
      <c r="D81" s="237" t="s">
        <v>136</v>
      </c>
      <c r="E81" s="238">
        <f t="shared" si="4"/>
        <v>761.188</v>
      </c>
      <c r="F81" s="239">
        <f t="shared" si="5"/>
        <v>761.188</v>
      </c>
      <c r="G81" s="239">
        <v>235.2</v>
      </c>
      <c r="H81" s="239">
        <v>30</v>
      </c>
      <c r="I81" s="239">
        <v>430.988</v>
      </c>
      <c r="J81" s="239">
        <v>65</v>
      </c>
      <c r="K81" s="252" t="s">
        <v>177</v>
      </c>
      <c r="L81" s="226">
        <f t="shared" si="8"/>
        <v>0</v>
      </c>
      <c r="M81" s="253"/>
      <c r="N81" s="253"/>
    </row>
    <row r="82" spans="1:14" ht="27.75" customHeight="1">
      <c r="A82" s="234"/>
      <c r="B82" s="235"/>
      <c r="C82" s="236">
        <v>4</v>
      </c>
      <c r="D82" s="237" t="s">
        <v>178</v>
      </c>
      <c r="E82" s="238">
        <f t="shared" si="4"/>
        <v>0</v>
      </c>
      <c r="F82" s="239">
        <f t="shared" si="5"/>
        <v>0</v>
      </c>
      <c r="G82" s="239"/>
      <c r="H82" s="239"/>
      <c r="I82" s="239"/>
      <c r="J82" s="239"/>
      <c r="K82" s="260"/>
      <c r="L82" s="226">
        <f t="shared" si="8"/>
        <v>0</v>
      </c>
      <c r="M82" s="253"/>
      <c r="N82" s="253"/>
    </row>
    <row r="83" spans="1:14" ht="19.5" customHeight="1">
      <c r="A83" s="234"/>
      <c r="B83" s="235"/>
      <c r="C83" s="236">
        <v>99</v>
      </c>
      <c r="D83" s="237" t="s">
        <v>179</v>
      </c>
      <c r="E83" s="238">
        <f t="shared" si="4"/>
        <v>0</v>
      </c>
      <c r="F83" s="239">
        <f t="shared" si="5"/>
        <v>0</v>
      </c>
      <c r="G83" s="239"/>
      <c r="H83" s="239"/>
      <c r="I83" s="239"/>
      <c r="J83" s="239"/>
      <c r="K83" s="260"/>
      <c r="L83" s="226">
        <f t="shared" si="8"/>
        <v>0</v>
      </c>
      <c r="M83" s="253"/>
      <c r="N83" s="253"/>
    </row>
    <row r="84" spans="1:33" s="214" customFormat="1" ht="22.5" customHeight="1">
      <c r="A84" s="225"/>
      <c r="B84" s="232">
        <v>33</v>
      </c>
      <c r="C84" s="233"/>
      <c r="D84" s="231" t="s">
        <v>180</v>
      </c>
      <c r="E84" s="226">
        <f t="shared" si="4"/>
        <v>265.5</v>
      </c>
      <c r="F84" s="229">
        <f t="shared" si="5"/>
        <v>265.5</v>
      </c>
      <c r="G84" s="229">
        <f>G85</f>
        <v>165.5</v>
      </c>
      <c r="H84" s="229">
        <f>H85</f>
        <v>30</v>
      </c>
      <c r="I84" s="229">
        <f>I85</f>
        <v>0</v>
      </c>
      <c r="J84" s="229">
        <f>J85</f>
        <v>70</v>
      </c>
      <c r="K84" s="254"/>
      <c r="L84" s="226">
        <f t="shared" si="8"/>
        <v>0</v>
      </c>
      <c r="M84" s="229">
        <f>M85</f>
        <v>0</v>
      </c>
      <c r="N84" s="229">
        <f>N85</f>
        <v>0</v>
      </c>
      <c r="O84" s="251"/>
      <c r="P84" s="251"/>
      <c r="Q84" s="251"/>
      <c r="R84" s="251"/>
      <c r="S84" s="251"/>
      <c r="T84" s="251"/>
      <c r="U84" s="251"/>
      <c r="V84" s="251"/>
      <c r="W84" s="251"/>
      <c r="X84" s="251"/>
      <c r="Y84" s="251"/>
      <c r="Z84" s="251"/>
      <c r="AA84" s="251"/>
      <c r="AB84" s="251"/>
      <c r="AC84" s="251"/>
      <c r="AD84" s="251"/>
      <c r="AE84" s="251"/>
      <c r="AF84" s="251"/>
      <c r="AG84" s="251"/>
    </row>
    <row r="85" spans="1:14" ht="54" customHeight="1">
      <c r="A85" s="234"/>
      <c r="B85" s="235"/>
      <c r="C85" s="236">
        <v>1</v>
      </c>
      <c r="D85" s="237" t="s">
        <v>136</v>
      </c>
      <c r="E85" s="238">
        <f t="shared" si="4"/>
        <v>265.5</v>
      </c>
      <c r="F85" s="239">
        <f t="shared" si="5"/>
        <v>265.5</v>
      </c>
      <c r="G85" s="239">
        <v>165.5</v>
      </c>
      <c r="H85" s="239">
        <v>30</v>
      </c>
      <c r="I85" s="239"/>
      <c r="J85" s="239">
        <v>70</v>
      </c>
      <c r="K85" s="252" t="s">
        <v>181</v>
      </c>
      <c r="L85" s="226">
        <f t="shared" si="8"/>
        <v>0</v>
      </c>
      <c r="M85" s="239"/>
      <c r="N85" s="253"/>
    </row>
    <row r="86" spans="1:33" s="214" customFormat="1" ht="12">
      <c r="A86" s="225"/>
      <c r="B86" s="232">
        <v>34</v>
      </c>
      <c r="C86" s="233"/>
      <c r="D86" s="231" t="s">
        <v>182</v>
      </c>
      <c r="E86" s="226">
        <f t="shared" si="4"/>
        <v>326.90000000000003</v>
      </c>
      <c r="F86" s="229">
        <f t="shared" si="5"/>
        <v>326.90000000000003</v>
      </c>
      <c r="G86" s="229">
        <f>G87+G88+G89</f>
        <v>267.85</v>
      </c>
      <c r="H86" s="229">
        <f>H87+H88+H89</f>
        <v>30</v>
      </c>
      <c r="I86" s="229">
        <f>I87+I88+I89</f>
        <v>24.5</v>
      </c>
      <c r="J86" s="229">
        <f>J87+J88+J89</f>
        <v>4.55</v>
      </c>
      <c r="K86" s="254"/>
      <c r="L86" s="226">
        <f t="shared" si="8"/>
        <v>0</v>
      </c>
      <c r="M86" s="229">
        <f>M87+M88+M89</f>
        <v>0</v>
      </c>
      <c r="N86" s="229">
        <f>N87+N88+N89</f>
        <v>0</v>
      </c>
      <c r="O86" s="251"/>
      <c r="P86" s="251"/>
      <c r="Q86" s="251"/>
      <c r="R86" s="251"/>
      <c r="S86" s="251"/>
      <c r="T86" s="251"/>
      <c r="U86" s="251"/>
      <c r="V86" s="251"/>
      <c r="W86" s="251"/>
      <c r="X86" s="251"/>
      <c r="Y86" s="251"/>
      <c r="Z86" s="251"/>
      <c r="AA86" s="251"/>
      <c r="AB86" s="251"/>
      <c r="AC86" s="251"/>
      <c r="AD86" s="251"/>
      <c r="AE86" s="251"/>
      <c r="AF86" s="251"/>
      <c r="AG86" s="251"/>
    </row>
    <row r="87" spans="1:14" ht="45" customHeight="1">
      <c r="A87" s="234"/>
      <c r="B87" s="235"/>
      <c r="C87" s="236">
        <v>1</v>
      </c>
      <c r="D87" s="237" t="s">
        <v>136</v>
      </c>
      <c r="E87" s="238">
        <f t="shared" si="4"/>
        <v>326.90000000000003</v>
      </c>
      <c r="F87" s="239">
        <f t="shared" si="5"/>
        <v>326.90000000000003</v>
      </c>
      <c r="G87" s="239">
        <v>267.85</v>
      </c>
      <c r="H87" s="239">
        <v>30</v>
      </c>
      <c r="I87" s="239">
        <v>24.5</v>
      </c>
      <c r="J87" s="239">
        <v>4.55</v>
      </c>
      <c r="K87" s="252" t="s">
        <v>183</v>
      </c>
      <c r="L87" s="226">
        <f t="shared" si="8"/>
        <v>0</v>
      </c>
      <c r="M87" s="239"/>
      <c r="N87" s="253"/>
    </row>
    <row r="88" spans="1:14" ht="27" customHeight="1">
      <c r="A88" s="234"/>
      <c r="B88" s="235"/>
      <c r="C88" s="236">
        <v>4</v>
      </c>
      <c r="D88" s="237" t="s">
        <v>184</v>
      </c>
      <c r="E88" s="238">
        <f t="shared" si="4"/>
        <v>0</v>
      </c>
      <c r="F88" s="239">
        <f t="shared" si="5"/>
        <v>0</v>
      </c>
      <c r="G88" s="239"/>
      <c r="H88" s="239"/>
      <c r="I88" s="239"/>
      <c r="J88" s="239"/>
      <c r="K88" s="260"/>
      <c r="L88" s="226">
        <f t="shared" si="8"/>
        <v>0</v>
      </c>
      <c r="M88" s="239"/>
      <c r="N88" s="253"/>
    </row>
    <row r="89" spans="1:14" ht="27" customHeight="1">
      <c r="A89" s="234"/>
      <c r="B89" s="235"/>
      <c r="C89" s="236">
        <v>99</v>
      </c>
      <c r="D89" s="237" t="s">
        <v>185</v>
      </c>
      <c r="E89" s="238">
        <f t="shared" si="4"/>
        <v>0</v>
      </c>
      <c r="F89" s="239">
        <f t="shared" si="5"/>
        <v>0</v>
      </c>
      <c r="G89" s="239"/>
      <c r="H89" s="239"/>
      <c r="I89" s="239"/>
      <c r="J89" s="239"/>
      <c r="K89" s="260"/>
      <c r="L89" s="226">
        <f t="shared" si="8"/>
        <v>0</v>
      </c>
      <c r="M89" s="239"/>
      <c r="N89" s="253"/>
    </row>
    <row r="90" spans="1:33" s="214" customFormat="1" ht="30" customHeight="1">
      <c r="A90" s="225"/>
      <c r="B90" s="232">
        <v>36</v>
      </c>
      <c r="C90" s="233"/>
      <c r="D90" s="231" t="s">
        <v>186</v>
      </c>
      <c r="E90" s="226">
        <f t="shared" si="4"/>
        <v>361.06</v>
      </c>
      <c r="F90" s="229">
        <f t="shared" si="5"/>
        <v>361.06</v>
      </c>
      <c r="G90" s="229">
        <f>G91</f>
        <v>275.12</v>
      </c>
      <c r="H90" s="229">
        <f>H91</f>
        <v>33</v>
      </c>
      <c r="I90" s="229">
        <f>I91</f>
        <v>0</v>
      </c>
      <c r="J90" s="229">
        <f>J91</f>
        <v>52.94</v>
      </c>
      <c r="K90" s="254"/>
      <c r="L90" s="226">
        <f t="shared" si="8"/>
        <v>0</v>
      </c>
      <c r="M90" s="229">
        <f>M91</f>
        <v>0</v>
      </c>
      <c r="N90" s="229">
        <f>N91</f>
        <v>0</v>
      </c>
      <c r="O90" s="251"/>
      <c r="P90" s="251"/>
      <c r="Q90" s="251"/>
      <c r="R90" s="251"/>
      <c r="S90" s="251"/>
      <c r="T90" s="251"/>
      <c r="U90" s="251"/>
      <c r="V90" s="251"/>
      <c r="W90" s="251"/>
      <c r="X90" s="251"/>
      <c r="Y90" s="251"/>
      <c r="Z90" s="251"/>
      <c r="AA90" s="251"/>
      <c r="AB90" s="251"/>
      <c r="AC90" s="251"/>
      <c r="AD90" s="251"/>
      <c r="AE90" s="251"/>
      <c r="AF90" s="251"/>
      <c r="AG90" s="251"/>
    </row>
    <row r="91" spans="1:14" ht="12">
      <c r="A91" s="234"/>
      <c r="B91" s="235"/>
      <c r="C91" s="236">
        <v>1</v>
      </c>
      <c r="D91" s="237" t="s">
        <v>136</v>
      </c>
      <c r="E91" s="226">
        <f t="shared" si="4"/>
        <v>361.06</v>
      </c>
      <c r="F91" s="229">
        <f t="shared" si="5"/>
        <v>361.06</v>
      </c>
      <c r="G91" s="239">
        <f>G92+G93</f>
        <v>275.12</v>
      </c>
      <c r="H91" s="239">
        <v>33</v>
      </c>
      <c r="I91" s="239">
        <f>I92+I93</f>
        <v>0</v>
      </c>
      <c r="J91" s="239">
        <f>J92+J93</f>
        <v>52.94</v>
      </c>
      <c r="K91" s="260"/>
      <c r="L91" s="226">
        <f t="shared" si="8"/>
        <v>0</v>
      </c>
      <c r="M91" s="239">
        <f>M92+M93</f>
        <v>0</v>
      </c>
      <c r="N91" s="239">
        <f>N92+N93</f>
        <v>0</v>
      </c>
    </row>
    <row r="92" spans="1:14" ht="72" customHeight="1">
      <c r="A92" s="234"/>
      <c r="B92" s="235"/>
      <c r="C92" s="236"/>
      <c r="D92" s="237" t="s">
        <v>187</v>
      </c>
      <c r="E92" s="238">
        <f t="shared" si="4"/>
        <v>257.93</v>
      </c>
      <c r="F92" s="229">
        <f t="shared" si="5"/>
        <v>257.93</v>
      </c>
      <c r="G92" s="239">
        <v>191.49</v>
      </c>
      <c r="H92" s="239">
        <v>30</v>
      </c>
      <c r="I92" s="239"/>
      <c r="J92" s="239">
        <v>36.44</v>
      </c>
      <c r="K92" s="252" t="s">
        <v>188</v>
      </c>
      <c r="L92" s="226">
        <f t="shared" si="8"/>
        <v>0</v>
      </c>
      <c r="M92" s="239"/>
      <c r="N92" s="253"/>
    </row>
    <row r="93" spans="1:14" ht="54.75" customHeight="1">
      <c r="A93" s="234"/>
      <c r="B93" s="235"/>
      <c r="C93" s="236"/>
      <c r="D93" s="237" t="s">
        <v>189</v>
      </c>
      <c r="E93" s="238">
        <f t="shared" si="4"/>
        <v>103.13000000000001</v>
      </c>
      <c r="F93" s="229">
        <f t="shared" si="5"/>
        <v>103.13000000000001</v>
      </c>
      <c r="G93" s="269">
        <v>83.63000000000001</v>
      </c>
      <c r="H93" s="239">
        <v>3</v>
      </c>
      <c r="I93" s="239"/>
      <c r="J93" s="239">
        <v>16.5</v>
      </c>
      <c r="K93" s="277" t="s">
        <v>190</v>
      </c>
      <c r="L93" s="226">
        <f t="shared" si="8"/>
        <v>0</v>
      </c>
      <c r="M93" s="239"/>
      <c r="N93" s="253"/>
    </row>
    <row r="94" spans="1:33" s="214" customFormat="1" ht="12">
      <c r="A94" s="225"/>
      <c r="B94" s="232">
        <v>38</v>
      </c>
      <c r="C94" s="233"/>
      <c r="D94" s="231" t="s">
        <v>191</v>
      </c>
      <c r="E94" s="226">
        <f t="shared" si="4"/>
        <v>875.764</v>
      </c>
      <c r="F94" s="229">
        <f t="shared" si="5"/>
        <v>875.764</v>
      </c>
      <c r="G94" s="229">
        <f>SUM(G95,G97,G98,G99,G100,G101)</f>
        <v>783.19</v>
      </c>
      <c r="H94" s="229">
        <f>SUM(H95,H97,H98,H99,H100,H101)</f>
        <v>15</v>
      </c>
      <c r="I94" s="229">
        <f>SUM(I95,I97,I98,I99,I100,I101)</f>
        <v>0</v>
      </c>
      <c r="J94" s="229">
        <f>SUM(J95,J97,J98,J99,J100,J101)</f>
        <v>77.574</v>
      </c>
      <c r="K94" s="254"/>
      <c r="L94" s="226">
        <f t="shared" si="8"/>
        <v>0</v>
      </c>
      <c r="M94" s="229">
        <f>SUM(M95,M97,M98,M99,M100,M101)</f>
        <v>0</v>
      </c>
      <c r="N94" s="229">
        <f>SUM(N95,N97,N98,N99,N100,N101)</f>
        <v>0</v>
      </c>
      <c r="O94" s="251"/>
      <c r="P94" s="251"/>
      <c r="Q94" s="251"/>
      <c r="R94" s="251"/>
      <c r="S94" s="251"/>
      <c r="T94" s="251"/>
      <c r="U94" s="251"/>
      <c r="V94" s="251"/>
      <c r="W94" s="251"/>
      <c r="X94" s="251"/>
      <c r="Y94" s="251"/>
      <c r="Z94" s="251"/>
      <c r="AA94" s="251"/>
      <c r="AB94" s="251"/>
      <c r="AC94" s="251"/>
      <c r="AD94" s="251"/>
      <c r="AE94" s="251"/>
      <c r="AF94" s="251"/>
      <c r="AG94" s="251"/>
    </row>
    <row r="95" spans="1:33" s="214" customFormat="1" ht="27" customHeight="1">
      <c r="A95" s="225"/>
      <c r="B95" s="232"/>
      <c r="C95" s="233">
        <v>1</v>
      </c>
      <c r="D95" s="231" t="s">
        <v>192</v>
      </c>
      <c r="E95" s="226">
        <f t="shared" si="4"/>
        <v>875.764</v>
      </c>
      <c r="F95" s="229">
        <f t="shared" si="5"/>
        <v>875.764</v>
      </c>
      <c r="G95" s="226">
        <f>G96</f>
        <v>783.19</v>
      </c>
      <c r="H95" s="226">
        <f>H96</f>
        <v>15</v>
      </c>
      <c r="I95" s="226">
        <f>I96</f>
        <v>0</v>
      </c>
      <c r="J95" s="226">
        <f>J96</f>
        <v>77.574</v>
      </c>
      <c r="K95" s="264"/>
      <c r="L95" s="226">
        <f t="shared" si="8"/>
        <v>0</v>
      </c>
      <c r="M95" s="226">
        <f>M96</f>
        <v>0</v>
      </c>
      <c r="N95" s="226">
        <f>N96</f>
        <v>0</v>
      </c>
      <c r="O95" s="251"/>
      <c r="P95" s="251"/>
      <c r="Q95" s="251"/>
      <c r="R95" s="251"/>
      <c r="S95" s="251"/>
      <c r="T95" s="251"/>
      <c r="U95" s="251"/>
      <c r="V95" s="251"/>
      <c r="W95" s="251"/>
      <c r="X95" s="251"/>
      <c r="Y95" s="251"/>
      <c r="Z95" s="251"/>
      <c r="AA95" s="251"/>
      <c r="AB95" s="251"/>
      <c r="AC95" s="251"/>
      <c r="AD95" s="251"/>
      <c r="AE95" s="251"/>
      <c r="AF95" s="251"/>
      <c r="AG95" s="251"/>
    </row>
    <row r="96" spans="1:14" ht="48" customHeight="1">
      <c r="A96" s="234"/>
      <c r="B96" s="235"/>
      <c r="C96" s="236"/>
      <c r="D96" s="270" t="s">
        <v>193</v>
      </c>
      <c r="E96" s="238">
        <f t="shared" si="4"/>
        <v>875.764</v>
      </c>
      <c r="F96" s="239">
        <f t="shared" si="5"/>
        <v>875.764</v>
      </c>
      <c r="G96" s="239">
        <v>783.19</v>
      </c>
      <c r="H96" s="239">
        <v>15</v>
      </c>
      <c r="I96" s="239"/>
      <c r="J96" s="239">
        <v>77.574</v>
      </c>
      <c r="K96" s="252" t="s">
        <v>194</v>
      </c>
      <c r="L96" s="226">
        <f t="shared" si="8"/>
        <v>0</v>
      </c>
      <c r="M96" s="253"/>
      <c r="N96" s="253"/>
    </row>
    <row r="97" spans="1:14" ht="12">
      <c r="A97" s="234"/>
      <c r="B97" s="235"/>
      <c r="C97" s="236">
        <v>4</v>
      </c>
      <c r="D97" s="237" t="s">
        <v>195</v>
      </c>
      <c r="E97" s="238">
        <f aca="true" t="shared" si="9" ref="E97:E135">F97+L97</f>
        <v>0</v>
      </c>
      <c r="F97" s="239">
        <f aca="true" t="shared" si="10" ref="F97:F135">G97+H97+I97+J97</f>
        <v>0</v>
      </c>
      <c r="G97" s="239"/>
      <c r="H97" s="239"/>
      <c r="I97" s="239"/>
      <c r="J97" s="239"/>
      <c r="K97" s="260"/>
      <c r="L97" s="226">
        <f t="shared" si="8"/>
        <v>0</v>
      </c>
      <c r="M97" s="239"/>
      <c r="N97" s="253"/>
    </row>
    <row r="98" spans="1:14" ht="12">
      <c r="A98" s="234"/>
      <c r="B98" s="235"/>
      <c r="C98" s="236">
        <v>5</v>
      </c>
      <c r="D98" s="237" t="s">
        <v>196</v>
      </c>
      <c r="E98" s="238">
        <f t="shared" si="9"/>
        <v>0</v>
      </c>
      <c r="F98" s="239">
        <f t="shared" si="10"/>
        <v>0</v>
      </c>
      <c r="G98" s="239"/>
      <c r="H98" s="239"/>
      <c r="I98" s="239"/>
      <c r="J98" s="239"/>
      <c r="K98" s="260"/>
      <c r="L98" s="226">
        <f t="shared" si="8"/>
        <v>0</v>
      </c>
      <c r="M98" s="239"/>
      <c r="N98" s="253"/>
    </row>
    <row r="99" spans="1:14" ht="12">
      <c r="A99" s="234"/>
      <c r="B99" s="235"/>
      <c r="C99" s="236">
        <v>8</v>
      </c>
      <c r="D99" s="237" t="s">
        <v>143</v>
      </c>
      <c r="E99" s="238">
        <f t="shared" si="9"/>
        <v>0</v>
      </c>
      <c r="F99" s="239">
        <f t="shared" si="10"/>
        <v>0</v>
      </c>
      <c r="G99" s="239"/>
      <c r="H99" s="239"/>
      <c r="I99" s="239"/>
      <c r="J99" s="239"/>
      <c r="K99" s="260"/>
      <c r="L99" s="226">
        <f t="shared" si="8"/>
        <v>0</v>
      </c>
      <c r="M99" s="239"/>
      <c r="N99" s="253"/>
    </row>
    <row r="100" spans="1:14" ht="12">
      <c r="A100" s="234"/>
      <c r="B100" s="235"/>
      <c r="C100" s="236">
        <v>12</v>
      </c>
      <c r="D100" s="237" t="s">
        <v>197</v>
      </c>
      <c r="E100" s="238">
        <f t="shared" si="9"/>
        <v>0</v>
      </c>
      <c r="F100" s="239">
        <f t="shared" si="10"/>
        <v>0</v>
      </c>
      <c r="G100" s="239"/>
      <c r="H100" s="239"/>
      <c r="I100" s="239"/>
      <c r="J100" s="239"/>
      <c r="K100" s="260"/>
      <c r="L100" s="226">
        <f t="shared" si="8"/>
        <v>0</v>
      </c>
      <c r="M100" s="239"/>
      <c r="N100" s="253"/>
    </row>
    <row r="101" spans="1:14" ht="24">
      <c r="A101" s="234"/>
      <c r="B101" s="235"/>
      <c r="C101" s="236">
        <v>99</v>
      </c>
      <c r="D101" s="237" t="s">
        <v>198</v>
      </c>
      <c r="E101" s="238">
        <f t="shared" si="9"/>
        <v>0</v>
      </c>
      <c r="F101" s="239">
        <f t="shared" si="10"/>
        <v>0</v>
      </c>
      <c r="G101" s="239"/>
      <c r="H101" s="239"/>
      <c r="I101" s="239"/>
      <c r="J101" s="239"/>
      <c r="K101" s="260"/>
      <c r="L101" s="226">
        <f t="shared" si="8"/>
        <v>0</v>
      </c>
      <c r="M101" s="239"/>
      <c r="N101" s="253"/>
    </row>
    <row r="102" spans="1:33" s="214" customFormat="1" ht="36" customHeight="1">
      <c r="A102" s="225"/>
      <c r="B102" s="232">
        <v>99</v>
      </c>
      <c r="C102" s="233"/>
      <c r="D102" s="231" t="s">
        <v>199</v>
      </c>
      <c r="E102" s="226">
        <f t="shared" si="9"/>
        <v>0</v>
      </c>
      <c r="F102" s="229">
        <f t="shared" si="10"/>
        <v>0</v>
      </c>
      <c r="G102" s="229">
        <f>G103</f>
        <v>0</v>
      </c>
      <c r="H102" s="229">
        <f>H103</f>
        <v>0</v>
      </c>
      <c r="I102" s="229">
        <f>I103</f>
        <v>0</v>
      </c>
      <c r="J102" s="229">
        <f>J103</f>
        <v>0</v>
      </c>
      <c r="K102" s="254"/>
      <c r="L102" s="226">
        <f t="shared" si="8"/>
        <v>0</v>
      </c>
      <c r="M102" s="229">
        <f>M103</f>
        <v>0</v>
      </c>
      <c r="N102" s="229">
        <f>N103</f>
        <v>0</v>
      </c>
      <c r="O102" s="251"/>
      <c r="P102" s="251"/>
      <c r="Q102" s="251"/>
      <c r="R102" s="251"/>
      <c r="S102" s="251"/>
      <c r="T102" s="251"/>
      <c r="U102" s="251"/>
      <c r="V102" s="251"/>
      <c r="W102" s="251"/>
      <c r="X102" s="251"/>
      <c r="Y102" s="251"/>
      <c r="Z102" s="251"/>
      <c r="AA102" s="251"/>
      <c r="AB102" s="251"/>
      <c r="AC102" s="251"/>
      <c r="AD102" s="251"/>
      <c r="AE102" s="251"/>
      <c r="AF102" s="251"/>
      <c r="AG102" s="251"/>
    </row>
    <row r="103" spans="1:14" ht="36" customHeight="1">
      <c r="A103" s="234"/>
      <c r="B103" s="235"/>
      <c r="C103" s="236">
        <v>99</v>
      </c>
      <c r="D103" s="237" t="s">
        <v>200</v>
      </c>
      <c r="E103" s="238">
        <f t="shared" si="9"/>
        <v>0</v>
      </c>
      <c r="F103" s="239">
        <f t="shared" si="10"/>
        <v>0</v>
      </c>
      <c r="G103" s="239"/>
      <c r="H103" s="239"/>
      <c r="I103" s="239"/>
      <c r="J103" s="239"/>
      <c r="K103" s="260"/>
      <c r="L103" s="226">
        <f t="shared" si="8"/>
        <v>0</v>
      </c>
      <c r="M103" s="253"/>
      <c r="N103" s="253"/>
    </row>
    <row r="104" spans="1:33" s="214" customFormat="1" ht="20.25" customHeight="1">
      <c r="A104" s="225">
        <v>203</v>
      </c>
      <c r="B104" s="232"/>
      <c r="C104" s="233"/>
      <c r="D104" s="231" t="s">
        <v>201</v>
      </c>
      <c r="E104" s="226">
        <f t="shared" si="9"/>
        <v>18.64</v>
      </c>
      <c r="F104" s="229">
        <f t="shared" si="10"/>
        <v>10</v>
      </c>
      <c r="G104" s="229">
        <f aca="true" t="shared" si="11" ref="G104:J105">G105</f>
        <v>0</v>
      </c>
      <c r="H104" s="229">
        <f t="shared" si="11"/>
        <v>0</v>
      </c>
      <c r="I104" s="229">
        <f t="shared" si="11"/>
        <v>0</v>
      </c>
      <c r="J104" s="229">
        <f t="shared" si="11"/>
        <v>10</v>
      </c>
      <c r="K104" s="254"/>
      <c r="L104" s="226">
        <f t="shared" si="8"/>
        <v>8.64</v>
      </c>
      <c r="M104" s="229">
        <f>M105</f>
        <v>8.64</v>
      </c>
      <c r="N104" s="229">
        <f>N105</f>
        <v>0</v>
      </c>
      <c r="O104" s="251"/>
      <c r="P104" s="251"/>
      <c r="Q104" s="251"/>
      <c r="R104" s="251"/>
      <c r="S104" s="251"/>
      <c r="T104" s="251"/>
      <c r="U104" s="251"/>
      <c r="V104" s="251"/>
      <c r="W104" s="251"/>
      <c r="X104" s="251"/>
      <c r="Y104" s="251"/>
      <c r="Z104" s="251"/>
      <c r="AA104" s="251"/>
      <c r="AB104" s="251"/>
      <c r="AC104" s="251"/>
      <c r="AD104" s="251"/>
      <c r="AE104" s="251"/>
      <c r="AF104" s="251"/>
      <c r="AG104" s="251"/>
    </row>
    <row r="105" spans="1:33" s="214" customFormat="1" ht="20.25" customHeight="1">
      <c r="A105" s="225"/>
      <c r="B105" s="232">
        <v>6</v>
      </c>
      <c r="C105" s="233"/>
      <c r="D105" s="231" t="s">
        <v>202</v>
      </c>
      <c r="E105" s="226">
        <f t="shared" si="9"/>
        <v>18.64</v>
      </c>
      <c r="F105" s="229">
        <f t="shared" si="10"/>
        <v>10</v>
      </c>
      <c r="G105" s="229">
        <f t="shared" si="11"/>
        <v>0</v>
      </c>
      <c r="H105" s="229">
        <f t="shared" si="11"/>
        <v>0</v>
      </c>
      <c r="I105" s="229">
        <f t="shared" si="11"/>
        <v>0</v>
      </c>
      <c r="J105" s="229">
        <f t="shared" si="11"/>
        <v>10</v>
      </c>
      <c r="K105" s="254"/>
      <c r="L105" s="226">
        <f t="shared" si="8"/>
        <v>8.64</v>
      </c>
      <c r="M105" s="229">
        <f>M106</f>
        <v>8.64</v>
      </c>
      <c r="N105" s="229">
        <f>N106</f>
        <v>0</v>
      </c>
      <c r="O105" s="251"/>
      <c r="P105" s="251"/>
      <c r="Q105" s="251"/>
      <c r="R105" s="251"/>
      <c r="S105" s="251"/>
      <c r="T105" s="251"/>
      <c r="U105" s="251"/>
      <c r="V105" s="251"/>
      <c r="W105" s="251"/>
      <c r="X105" s="251"/>
      <c r="Y105" s="251"/>
      <c r="Z105" s="251"/>
      <c r="AA105" s="251"/>
      <c r="AB105" s="251"/>
      <c r="AC105" s="251"/>
      <c r="AD105" s="251"/>
      <c r="AE105" s="251"/>
      <c r="AF105" s="251"/>
      <c r="AG105" s="251"/>
    </row>
    <row r="106" spans="1:33" s="217" customFormat="1" ht="30.75" customHeight="1">
      <c r="A106" s="271"/>
      <c r="B106" s="272"/>
      <c r="C106" s="273">
        <v>7</v>
      </c>
      <c r="D106" s="274" t="s">
        <v>203</v>
      </c>
      <c r="E106" s="275">
        <f t="shared" si="9"/>
        <v>18.64</v>
      </c>
      <c r="F106" s="239">
        <f t="shared" si="10"/>
        <v>10</v>
      </c>
      <c r="G106" s="269"/>
      <c r="H106" s="269"/>
      <c r="I106" s="269"/>
      <c r="J106" s="269">
        <v>10</v>
      </c>
      <c r="K106" s="278" t="s">
        <v>204</v>
      </c>
      <c r="L106" s="226">
        <f t="shared" si="8"/>
        <v>8.64</v>
      </c>
      <c r="M106" s="279">
        <v>8.64</v>
      </c>
      <c r="N106" s="279"/>
      <c r="O106" s="280"/>
      <c r="P106" s="280"/>
      <c r="Q106" s="280"/>
      <c r="R106" s="280"/>
      <c r="S106" s="280"/>
      <c r="T106" s="280"/>
      <c r="U106" s="280"/>
      <c r="V106" s="280"/>
      <c r="W106" s="280"/>
      <c r="X106" s="280"/>
      <c r="Y106" s="280"/>
      <c r="Z106" s="280"/>
      <c r="AA106" s="280"/>
      <c r="AB106" s="280"/>
      <c r="AC106" s="280"/>
      <c r="AD106" s="280"/>
      <c r="AE106" s="280"/>
      <c r="AF106" s="280"/>
      <c r="AG106" s="280"/>
    </row>
    <row r="107" spans="1:33" s="214" customFormat="1" ht="19.5" customHeight="1">
      <c r="A107" s="225">
        <v>204</v>
      </c>
      <c r="B107" s="232"/>
      <c r="C107" s="233"/>
      <c r="D107" s="276" t="s">
        <v>205</v>
      </c>
      <c r="E107" s="226">
        <f t="shared" si="9"/>
        <v>4065.3731399999997</v>
      </c>
      <c r="F107" s="229">
        <f t="shared" si="10"/>
        <v>4065.3731399999997</v>
      </c>
      <c r="G107" s="229">
        <f>SUM(G108,G111,G116,G119,G122,G129)</f>
        <v>3879.8731399999997</v>
      </c>
      <c r="H107" s="229">
        <f>SUM(H108,H111,H116,H119,H122,H129)</f>
        <v>174</v>
      </c>
      <c r="I107" s="229">
        <f>SUM(I108,I111,I116,I119,I122,I129)</f>
        <v>0</v>
      </c>
      <c r="J107" s="229">
        <f>SUM(J108,J111,J116,J119,J122,J129)</f>
        <v>11.5</v>
      </c>
      <c r="K107" s="254"/>
      <c r="L107" s="226">
        <f t="shared" si="8"/>
        <v>0</v>
      </c>
      <c r="M107" s="229">
        <f>SUM(M108,M111,M116,M119,M122,M129)</f>
        <v>0</v>
      </c>
      <c r="N107" s="229">
        <f>SUM(N108,N111,N116,N119,N122,N129)</f>
        <v>0</v>
      </c>
      <c r="O107" s="251"/>
      <c r="P107" s="251"/>
      <c r="Q107" s="251"/>
      <c r="R107" s="251"/>
      <c r="S107" s="251"/>
      <c r="T107" s="251"/>
      <c r="U107" s="251"/>
      <c r="V107" s="251"/>
      <c r="W107" s="251"/>
      <c r="X107" s="251"/>
      <c r="Y107" s="251"/>
      <c r="Z107" s="251"/>
      <c r="AA107" s="251"/>
      <c r="AB107" s="251"/>
      <c r="AC107" s="251"/>
      <c r="AD107" s="251"/>
      <c r="AE107" s="251"/>
      <c r="AF107" s="251"/>
      <c r="AG107" s="251"/>
    </row>
    <row r="108" spans="1:33" s="214" customFormat="1" ht="27.75" customHeight="1">
      <c r="A108" s="225"/>
      <c r="B108" s="232">
        <v>1</v>
      </c>
      <c r="C108" s="233"/>
      <c r="D108" s="231" t="s">
        <v>206</v>
      </c>
      <c r="E108" s="226">
        <f t="shared" si="9"/>
        <v>0</v>
      </c>
      <c r="F108" s="229">
        <f t="shared" si="10"/>
        <v>0</v>
      </c>
      <c r="G108" s="229">
        <f>G109+G110</f>
        <v>0</v>
      </c>
      <c r="H108" s="229">
        <f>H109+H110</f>
        <v>0</v>
      </c>
      <c r="I108" s="229">
        <f>I109+I110</f>
        <v>0</v>
      </c>
      <c r="J108" s="229">
        <f>J109+J110</f>
        <v>0</v>
      </c>
      <c r="K108" s="254"/>
      <c r="L108" s="226">
        <f t="shared" si="8"/>
        <v>0</v>
      </c>
      <c r="M108" s="229">
        <f>M109+M110</f>
        <v>0</v>
      </c>
      <c r="N108" s="229">
        <f>N109+N110</f>
        <v>0</v>
      </c>
      <c r="O108" s="251"/>
      <c r="P108" s="251"/>
      <c r="Q108" s="251"/>
      <c r="R108" s="251"/>
      <c r="S108" s="251"/>
      <c r="T108" s="251"/>
      <c r="U108" s="251"/>
      <c r="V108" s="251"/>
      <c r="W108" s="251"/>
      <c r="X108" s="251"/>
      <c r="Y108" s="251"/>
      <c r="Z108" s="251"/>
      <c r="AA108" s="251"/>
      <c r="AB108" s="251"/>
      <c r="AC108" s="251"/>
      <c r="AD108" s="251"/>
      <c r="AE108" s="251"/>
      <c r="AF108" s="251"/>
      <c r="AG108" s="251"/>
    </row>
    <row r="109" spans="1:14" ht="27.75" customHeight="1">
      <c r="A109" s="234"/>
      <c r="B109" s="235"/>
      <c r="C109" s="236">
        <v>1</v>
      </c>
      <c r="D109" s="237" t="s">
        <v>207</v>
      </c>
      <c r="E109" s="238">
        <f t="shared" si="9"/>
        <v>0</v>
      </c>
      <c r="F109" s="239">
        <f t="shared" si="10"/>
        <v>0</v>
      </c>
      <c r="G109" s="239"/>
      <c r="H109" s="239"/>
      <c r="I109" s="239"/>
      <c r="J109" s="239"/>
      <c r="K109" s="260"/>
      <c r="L109" s="226">
        <f t="shared" si="8"/>
        <v>0</v>
      </c>
      <c r="M109" s="253"/>
      <c r="N109" s="253"/>
    </row>
    <row r="110" spans="1:14" ht="27.75" customHeight="1">
      <c r="A110" s="234"/>
      <c r="B110" s="235"/>
      <c r="C110" s="236">
        <v>99</v>
      </c>
      <c r="D110" s="237" t="s">
        <v>208</v>
      </c>
      <c r="E110" s="238">
        <f t="shared" si="9"/>
        <v>0</v>
      </c>
      <c r="F110" s="239">
        <f t="shared" si="10"/>
        <v>0</v>
      </c>
      <c r="G110" s="239"/>
      <c r="H110" s="239"/>
      <c r="I110" s="239"/>
      <c r="J110" s="239"/>
      <c r="K110" s="260"/>
      <c r="L110" s="226">
        <f t="shared" si="8"/>
        <v>0</v>
      </c>
      <c r="M110" s="253"/>
      <c r="N110" s="253"/>
    </row>
    <row r="111" spans="1:33" s="214" customFormat="1" ht="27.75" customHeight="1">
      <c r="A111" s="225"/>
      <c r="B111" s="232">
        <v>2</v>
      </c>
      <c r="C111" s="233"/>
      <c r="D111" s="231" t="s">
        <v>209</v>
      </c>
      <c r="E111" s="226">
        <f t="shared" si="9"/>
        <v>3379.95314</v>
      </c>
      <c r="F111" s="229">
        <f t="shared" si="10"/>
        <v>3379.95314</v>
      </c>
      <c r="G111" s="229">
        <f>G112+G113+G115+G114</f>
        <v>3204.45314</v>
      </c>
      <c r="H111" s="229">
        <f>H112+H113+H115+H114</f>
        <v>169</v>
      </c>
      <c r="I111" s="229">
        <f>I112+I113+I115+I114</f>
        <v>0</v>
      </c>
      <c r="J111" s="229">
        <f>J112+J113+J115+J114</f>
        <v>6.5</v>
      </c>
      <c r="K111" s="254"/>
      <c r="L111" s="226">
        <f t="shared" si="8"/>
        <v>0</v>
      </c>
      <c r="M111" s="229">
        <f>M112+M113+M115+M114</f>
        <v>0</v>
      </c>
      <c r="N111" s="229">
        <f>N112+N113+N115+N114</f>
        <v>0</v>
      </c>
      <c r="O111" s="251"/>
      <c r="P111" s="251"/>
      <c r="Q111" s="251"/>
      <c r="R111" s="251"/>
      <c r="S111" s="251"/>
      <c r="T111" s="251"/>
      <c r="U111" s="251"/>
      <c r="V111" s="251"/>
      <c r="W111" s="251"/>
      <c r="X111" s="251"/>
      <c r="Y111" s="251"/>
      <c r="Z111" s="251"/>
      <c r="AA111" s="251"/>
      <c r="AB111" s="251"/>
      <c r="AC111" s="251"/>
      <c r="AD111" s="251"/>
      <c r="AE111" s="251"/>
      <c r="AF111" s="251"/>
      <c r="AG111" s="251"/>
    </row>
    <row r="112" spans="1:14" ht="111.75" customHeight="1">
      <c r="A112" s="234"/>
      <c r="B112" s="235"/>
      <c r="C112" s="236">
        <v>1</v>
      </c>
      <c r="D112" s="237" t="s">
        <v>96</v>
      </c>
      <c r="E112" s="238">
        <f t="shared" si="9"/>
        <v>3379.95314</v>
      </c>
      <c r="F112" s="229">
        <f t="shared" si="10"/>
        <v>3379.95314</v>
      </c>
      <c r="G112" s="239">
        <v>3204.45314</v>
      </c>
      <c r="H112" s="239">
        <v>169</v>
      </c>
      <c r="I112" s="239"/>
      <c r="J112" s="239">
        <v>6.5</v>
      </c>
      <c r="K112" s="252" t="s">
        <v>210</v>
      </c>
      <c r="L112" s="226">
        <f t="shared" si="8"/>
        <v>0</v>
      </c>
      <c r="M112" s="253"/>
      <c r="N112" s="253"/>
    </row>
    <row r="113" spans="1:14" ht="24" customHeight="1">
      <c r="A113" s="234"/>
      <c r="B113" s="235"/>
      <c r="C113" s="236">
        <v>19</v>
      </c>
      <c r="D113" s="237" t="s">
        <v>143</v>
      </c>
      <c r="E113" s="238">
        <f t="shared" si="9"/>
        <v>0</v>
      </c>
      <c r="F113" s="229">
        <f t="shared" si="10"/>
        <v>0</v>
      </c>
      <c r="G113" s="239"/>
      <c r="H113" s="239"/>
      <c r="I113" s="239"/>
      <c r="J113" s="239"/>
      <c r="K113" s="260"/>
      <c r="L113" s="226">
        <f t="shared" si="8"/>
        <v>0</v>
      </c>
      <c r="M113" s="239"/>
      <c r="N113" s="253"/>
    </row>
    <row r="114" spans="1:14" ht="24" customHeight="1">
      <c r="A114" s="234"/>
      <c r="B114" s="235"/>
      <c r="C114" s="236">
        <v>20</v>
      </c>
      <c r="D114" s="237" t="s">
        <v>211</v>
      </c>
      <c r="E114" s="238">
        <f t="shared" si="9"/>
        <v>0</v>
      </c>
      <c r="F114" s="229">
        <f t="shared" si="10"/>
        <v>0</v>
      </c>
      <c r="G114" s="239"/>
      <c r="H114" s="239"/>
      <c r="I114" s="239"/>
      <c r="J114" s="239"/>
      <c r="K114" s="260"/>
      <c r="L114" s="226">
        <f t="shared" si="8"/>
        <v>0</v>
      </c>
      <c r="M114" s="239"/>
      <c r="N114" s="253">
        <v>0</v>
      </c>
    </row>
    <row r="115" spans="1:14" ht="24" customHeight="1">
      <c r="A115" s="234"/>
      <c r="B115" s="235"/>
      <c r="C115" s="236">
        <v>99</v>
      </c>
      <c r="D115" s="237" t="s">
        <v>212</v>
      </c>
      <c r="E115" s="238">
        <f t="shared" si="9"/>
        <v>0</v>
      </c>
      <c r="F115" s="229">
        <f t="shared" si="10"/>
        <v>0</v>
      </c>
      <c r="G115" s="238"/>
      <c r="H115" s="238"/>
      <c r="I115" s="238"/>
      <c r="J115" s="238"/>
      <c r="K115" s="258"/>
      <c r="L115" s="226">
        <f t="shared" si="8"/>
        <v>0</v>
      </c>
      <c r="M115" s="253"/>
      <c r="N115" s="253"/>
    </row>
    <row r="116" spans="1:33" s="214" customFormat="1" ht="24" customHeight="1">
      <c r="A116" s="225"/>
      <c r="B116" s="232">
        <v>4</v>
      </c>
      <c r="C116" s="233"/>
      <c r="D116" s="231" t="s">
        <v>213</v>
      </c>
      <c r="E116" s="226">
        <f t="shared" si="9"/>
        <v>2.88</v>
      </c>
      <c r="F116" s="229">
        <f t="shared" si="10"/>
        <v>2.88</v>
      </c>
      <c r="G116" s="226">
        <f>G117+G118</f>
        <v>2.88</v>
      </c>
      <c r="H116" s="226">
        <f>H117+H118</f>
        <v>0</v>
      </c>
      <c r="I116" s="226">
        <f>I117+I118</f>
        <v>0</v>
      </c>
      <c r="J116" s="226">
        <f>J117+J118</f>
        <v>0</v>
      </c>
      <c r="K116" s="264"/>
      <c r="L116" s="226">
        <f t="shared" si="8"/>
        <v>0</v>
      </c>
      <c r="M116" s="226">
        <f>M117+M118</f>
        <v>0</v>
      </c>
      <c r="N116" s="226">
        <f>N117+N118</f>
        <v>0</v>
      </c>
      <c r="O116" s="251"/>
      <c r="P116" s="251"/>
      <c r="Q116" s="251"/>
      <c r="R116" s="251"/>
      <c r="S116" s="251"/>
      <c r="T116" s="251"/>
      <c r="U116" s="251"/>
      <c r="V116" s="251"/>
      <c r="W116" s="251"/>
      <c r="X116" s="251"/>
      <c r="Y116" s="251"/>
      <c r="Z116" s="251"/>
      <c r="AA116" s="251"/>
      <c r="AB116" s="251"/>
      <c r="AC116" s="251"/>
      <c r="AD116" s="251"/>
      <c r="AE116" s="251"/>
      <c r="AF116" s="251"/>
      <c r="AG116" s="251"/>
    </row>
    <row r="117" spans="1:14" ht="24" customHeight="1">
      <c r="A117" s="234"/>
      <c r="B117" s="235"/>
      <c r="C117" s="236">
        <v>1</v>
      </c>
      <c r="D117" s="237" t="s">
        <v>96</v>
      </c>
      <c r="E117" s="238">
        <f t="shared" si="9"/>
        <v>2.88</v>
      </c>
      <c r="F117" s="229">
        <f t="shared" si="10"/>
        <v>2.88</v>
      </c>
      <c r="G117" s="239">
        <v>2.88</v>
      </c>
      <c r="H117" s="239"/>
      <c r="I117" s="239"/>
      <c r="J117" s="239"/>
      <c r="K117" s="260"/>
      <c r="L117" s="226">
        <f t="shared" si="8"/>
        <v>0</v>
      </c>
      <c r="M117" s="239"/>
      <c r="N117" s="253"/>
    </row>
    <row r="118" spans="1:14" ht="24" customHeight="1">
      <c r="A118" s="234"/>
      <c r="B118" s="235"/>
      <c r="C118" s="236">
        <v>99</v>
      </c>
      <c r="D118" s="237" t="s">
        <v>214</v>
      </c>
      <c r="E118" s="238">
        <f t="shared" si="9"/>
        <v>0</v>
      </c>
      <c r="F118" s="229">
        <f t="shared" si="10"/>
        <v>0</v>
      </c>
      <c r="G118" s="238"/>
      <c r="H118" s="238"/>
      <c r="I118" s="238"/>
      <c r="J118" s="238"/>
      <c r="K118" s="258"/>
      <c r="L118" s="226">
        <f t="shared" si="8"/>
        <v>0</v>
      </c>
      <c r="M118" s="253"/>
      <c r="N118" s="253"/>
    </row>
    <row r="119" spans="1:33" s="214" customFormat="1" ht="24" customHeight="1">
      <c r="A119" s="225"/>
      <c r="B119" s="232">
        <v>5</v>
      </c>
      <c r="C119" s="233"/>
      <c r="D119" s="231" t="s">
        <v>215</v>
      </c>
      <c r="E119" s="226">
        <f t="shared" si="9"/>
        <v>3.24</v>
      </c>
      <c r="F119" s="229">
        <f t="shared" si="10"/>
        <v>3.24</v>
      </c>
      <c r="G119" s="229">
        <f>G120+G121</f>
        <v>3.24</v>
      </c>
      <c r="H119" s="229">
        <f>H120+H121</f>
        <v>0</v>
      </c>
      <c r="I119" s="229">
        <f>I120+I121</f>
        <v>0</v>
      </c>
      <c r="J119" s="229">
        <f>J120+J121</f>
        <v>0</v>
      </c>
      <c r="K119" s="254"/>
      <c r="L119" s="226">
        <f t="shared" si="8"/>
        <v>0</v>
      </c>
      <c r="M119" s="229">
        <f>M120+M121</f>
        <v>0</v>
      </c>
      <c r="N119" s="229">
        <f>N120+N121</f>
        <v>0</v>
      </c>
      <c r="O119" s="251"/>
      <c r="P119" s="251"/>
      <c r="Q119" s="251"/>
      <c r="R119" s="251"/>
      <c r="S119" s="251"/>
      <c r="T119" s="251"/>
      <c r="U119" s="251"/>
      <c r="V119" s="251"/>
      <c r="W119" s="251"/>
      <c r="X119" s="251"/>
      <c r="Y119" s="251"/>
      <c r="Z119" s="251"/>
      <c r="AA119" s="251"/>
      <c r="AB119" s="251"/>
      <c r="AC119" s="251"/>
      <c r="AD119" s="251"/>
      <c r="AE119" s="251"/>
      <c r="AF119" s="251"/>
      <c r="AG119" s="251"/>
    </row>
    <row r="120" spans="1:14" ht="24" customHeight="1">
      <c r="A120" s="234"/>
      <c r="B120" s="235"/>
      <c r="C120" s="236">
        <v>1</v>
      </c>
      <c r="D120" s="237" t="s">
        <v>96</v>
      </c>
      <c r="E120" s="238">
        <f t="shared" si="9"/>
        <v>3.24</v>
      </c>
      <c r="F120" s="229">
        <f t="shared" si="10"/>
        <v>3.24</v>
      </c>
      <c r="G120" s="238">
        <v>3.24</v>
      </c>
      <c r="H120" s="238"/>
      <c r="I120" s="238"/>
      <c r="J120" s="238"/>
      <c r="K120" s="258"/>
      <c r="L120" s="226">
        <f t="shared" si="8"/>
        <v>0</v>
      </c>
      <c r="M120" s="253"/>
      <c r="N120" s="253"/>
    </row>
    <row r="121" spans="1:14" ht="24" customHeight="1">
      <c r="A121" s="234"/>
      <c r="B121" s="235"/>
      <c r="C121" s="236">
        <v>99</v>
      </c>
      <c r="D121" s="237" t="s">
        <v>216</v>
      </c>
      <c r="E121" s="238">
        <f t="shared" si="9"/>
        <v>0</v>
      </c>
      <c r="F121" s="229">
        <f t="shared" si="10"/>
        <v>0</v>
      </c>
      <c r="G121" s="238"/>
      <c r="H121" s="238"/>
      <c r="I121" s="238"/>
      <c r="J121" s="238"/>
      <c r="K121" s="258"/>
      <c r="L121" s="226">
        <f t="shared" si="8"/>
        <v>0</v>
      </c>
      <c r="M121" s="253"/>
      <c r="N121" s="253"/>
    </row>
    <row r="122" spans="1:33" s="214" customFormat="1" ht="24" customHeight="1">
      <c r="A122" s="225"/>
      <c r="B122" s="232">
        <v>6</v>
      </c>
      <c r="C122" s="233"/>
      <c r="D122" s="231" t="s">
        <v>217</v>
      </c>
      <c r="E122" s="226">
        <f t="shared" si="9"/>
        <v>679.3</v>
      </c>
      <c r="F122" s="229">
        <f t="shared" si="10"/>
        <v>679.3</v>
      </c>
      <c r="G122" s="226">
        <f>G123+G128+G126+G127+G124+G125</f>
        <v>669.3</v>
      </c>
      <c r="H122" s="226">
        <f>H123+H128+H126+H127+H124+H125</f>
        <v>5</v>
      </c>
      <c r="I122" s="226">
        <f>I123+I128+I126+I127+I124+I125</f>
        <v>0</v>
      </c>
      <c r="J122" s="226">
        <f>J123+J128+J126+J127+J124+J125</f>
        <v>5</v>
      </c>
      <c r="K122" s="264"/>
      <c r="L122" s="226">
        <f t="shared" si="8"/>
        <v>0</v>
      </c>
      <c r="M122" s="226">
        <f>M123+M128+M126+M127+M124+M125</f>
        <v>0</v>
      </c>
      <c r="N122" s="226">
        <f>N123+N128+N126+N127+N124+N125</f>
        <v>0</v>
      </c>
      <c r="O122" s="251"/>
      <c r="P122" s="251"/>
      <c r="Q122" s="251"/>
      <c r="R122" s="251"/>
      <c r="S122" s="251"/>
      <c r="T122" s="251"/>
      <c r="U122" s="251"/>
      <c r="V122" s="251"/>
      <c r="W122" s="251"/>
      <c r="X122" s="251"/>
      <c r="Y122" s="251"/>
      <c r="Z122" s="251"/>
      <c r="AA122" s="251"/>
      <c r="AB122" s="251"/>
      <c r="AC122" s="251"/>
      <c r="AD122" s="251"/>
      <c r="AE122" s="251"/>
      <c r="AF122" s="251"/>
      <c r="AG122" s="251"/>
    </row>
    <row r="123" spans="1:14" ht="35.25" customHeight="1">
      <c r="A123" s="234"/>
      <c r="B123" s="235"/>
      <c r="C123" s="236">
        <v>1</v>
      </c>
      <c r="D123" s="237" t="s">
        <v>96</v>
      </c>
      <c r="E123" s="238">
        <f t="shared" si="9"/>
        <v>674.3</v>
      </c>
      <c r="F123" s="229">
        <f t="shared" si="10"/>
        <v>674.3</v>
      </c>
      <c r="G123" s="238">
        <v>669.3</v>
      </c>
      <c r="H123" s="238">
        <v>5</v>
      </c>
      <c r="I123" s="238"/>
      <c r="J123" s="238"/>
      <c r="K123" s="258"/>
      <c r="L123" s="226">
        <f t="shared" si="8"/>
        <v>0</v>
      </c>
      <c r="M123" s="239"/>
      <c r="N123" s="253"/>
    </row>
    <row r="124" spans="1:14" ht="22.5" customHeight="1">
      <c r="A124" s="234"/>
      <c r="B124" s="235"/>
      <c r="C124" s="236">
        <v>4</v>
      </c>
      <c r="D124" s="237" t="s">
        <v>218</v>
      </c>
      <c r="E124" s="238">
        <f t="shared" si="9"/>
        <v>5</v>
      </c>
      <c r="F124" s="229">
        <f t="shared" si="10"/>
        <v>5</v>
      </c>
      <c r="G124" s="238"/>
      <c r="H124" s="238"/>
      <c r="I124" s="238"/>
      <c r="J124" s="238">
        <v>5</v>
      </c>
      <c r="K124" s="252" t="s">
        <v>219</v>
      </c>
      <c r="L124" s="226">
        <f t="shared" si="8"/>
        <v>0</v>
      </c>
      <c r="M124" s="239"/>
      <c r="N124" s="253"/>
    </row>
    <row r="125" spans="1:14" ht="26.25" customHeight="1">
      <c r="A125" s="234"/>
      <c r="B125" s="235"/>
      <c r="C125" s="236">
        <v>5</v>
      </c>
      <c r="D125" s="237" t="s">
        <v>220</v>
      </c>
      <c r="E125" s="238">
        <f t="shared" si="9"/>
        <v>0</v>
      </c>
      <c r="F125" s="229">
        <f t="shared" si="10"/>
        <v>0</v>
      </c>
      <c r="G125" s="238"/>
      <c r="H125" s="238"/>
      <c r="I125" s="238"/>
      <c r="J125" s="238"/>
      <c r="K125" s="257"/>
      <c r="L125" s="226">
        <f t="shared" si="8"/>
        <v>0</v>
      </c>
      <c r="M125" s="239"/>
      <c r="N125" s="253"/>
    </row>
    <row r="126" spans="1:14" ht="35.25" customHeight="1">
      <c r="A126" s="234"/>
      <c r="B126" s="235"/>
      <c r="C126" s="236">
        <v>7</v>
      </c>
      <c r="D126" s="237" t="s">
        <v>221</v>
      </c>
      <c r="E126" s="238">
        <f t="shared" si="9"/>
        <v>0</v>
      </c>
      <c r="F126" s="229">
        <f t="shared" si="10"/>
        <v>0</v>
      </c>
      <c r="G126" s="238"/>
      <c r="H126" s="238"/>
      <c r="I126" s="238"/>
      <c r="J126" s="238"/>
      <c r="K126" s="252"/>
      <c r="L126" s="226">
        <f t="shared" si="8"/>
        <v>0</v>
      </c>
      <c r="M126" s="239"/>
      <c r="N126" s="253"/>
    </row>
    <row r="127" spans="1:14" ht="22.5" customHeight="1">
      <c r="A127" s="234"/>
      <c r="B127" s="235"/>
      <c r="C127" s="236">
        <v>10</v>
      </c>
      <c r="D127" s="237" t="s">
        <v>222</v>
      </c>
      <c r="E127" s="238">
        <f t="shared" si="9"/>
        <v>0</v>
      </c>
      <c r="F127" s="229">
        <f t="shared" si="10"/>
        <v>0</v>
      </c>
      <c r="G127" s="238"/>
      <c r="H127" s="238"/>
      <c r="I127" s="238"/>
      <c r="J127" s="238"/>
      <c r="K127" s="257"/>
      <c r="L127" s="226">
        <f t="shared" si="8"/>
        <v>0</v>
      </c>
      <c r="M127" s="239"/>
      <c r="N127" s="253"/>
    </row>
    <row r="128" spans="1:14" ht="20.25" customHeight="1">
      <c r="A128" s="234"/>
      <c r="B128" s="235"/>
      <c r="C128" s="236">
        <v>99</v>
      </c>
      <c r="D128" s="237" t="s">
        <v>223</v>
      </c>
      <c r="E128" s="238">
        <f t="shared" si="9"/>
        <v>0</v>
      </c>
      <c r="F128" s="229">
        <f t="shared" si="10"/>
        <v>0</v>
      </c>
      <c r="G128" s="238"/>
      <c r="H128" s="238"/>
      <c r="I128" s="238"/>
      <c r="J128" s="238"/>
      <c r="K128" s="258"/>
      <c r="L128" s="226">
        <f t="shared" si="8"/>
        <v>0</v>
      </c>
      <c r="M128" s="253"/>
      <c r="N128" s="253"/>
    </row>
    <row r="129" spans="1:33" s="214" customFormat="1" ht="20.25" customHeight="1">
      <c r="A129" s="225"/>
      <c r="B129" s="232">
        <v>99</v>
      </c>
      <c r="C129" s="233"/>
      <c r="D129" s="344" t="s">
        <v>224</v>
      </c>
      <c r="E129" s="226">
        <f t="shared" si="9"/>
        <v>0</v>
      </c>
      <c r="F129" s="229">
        <f t="shared" si="10"/>
        <v>0</v>
      </c>
      <c r="G129" s="226">
        <f>G130</f>
        <v>0</v>
      </c>
      <c r="H129" s="226">
        <f>H130</f>
        <v>0</v>
      </c>
      <c r="I129" s="226">
        <f>I130</f>
        <v>0</v>
      </c>
      <c r="J129" s="226">
        <f>J130</f>
        <v>0</v>
      </c>
      <c r="K129" s="264"/>
      <c r="L129" s="226">
        <f t="shared" si="8"/>
        <v>0</v>
      </c>
      <c r="M129" s="226">
        <f>M130</f>
        <v>0</v>
      </c>
      <c r="N129" s="226">
        <f>N130</f>
        <v>0</v>
      </c>
      <c r="O129" s="251"/>
      <c r="P129" s="251"/>
      <c r="Q129" s="251"/>
      <c r="R129" s="251"/>
      <c r="S129" s="251"/>
      <c r="T129" s="251"/>
      <c r="U129" s="251"/>
      <c r="V129" s="251"/>
      <c r="W129" s="251"/>
      <c r="X129" s="251"/>
      <c r="Y129" s="251"/>
      <c r="Z129" s="251"/>
      <c r="AA129" s="251"/>
      <c r="AB129" s="251"/>
      <c r="AC129" s="251"/>
      <c r="AD129" s="251"/>
      <c r="AE129" s="251"/>
      <c r="AF129" s="251"/>
      <c r="AG129" s="251"/>
    </row>
    <row r="130" spans="1:14" ht="20.25" customHeight="1">
      <c r="A130" s="234"/>
      <c r="B130" s="235"/>
      <c r="C130" s="236">
        <v>1</v>
      </c>
      <c r="D130" s="345"/>
      <c r="E130" s="238">
        <f t="shared" si="9"/>
        <v>0</v>
      </c>
      <c r="F130" s="229">
        <f t="shared" si="10"/>
        <v>0</v>
      </c>
      <c r="G130" s="238"/>
      <c r="H130" s="238"/>
      <c r="I130" s="238"/>
      <c r="J130" s="238"/>
      <c r="K130" s="258"/>
      <c r="L130" s="226">
        <f t="shared" si="8"/>
        <v>0</v>
      </c>
      <c r="M130" s="253"/>
      <c r="N130" s="253"/>
    </row>
    <row r="131" spans="1:33" s="214" customFormat="1" ht="20.25" customHeight="1">
      <c r="A131" s="225">
        <v>205</v>
      </c>
      <c r="B131" s="232"/>
      <c r="C131" s="233"/>
      <c r="D131" s="231" t="s">
        <v>225</v>
      </c>
      <c r="E131" s="226">
        <f t="shared" si="9"/>
        <v>12733.48</v>
      </c>
      <c r="F131" s="229">
        <f t="shared" si="10"/>
        <v>12733.48</v>
      </c>
      <c r="G131" s="229">
        <f>SUM(G132,G137,G159,G161)</f>
        <v>12649.06</v>
      </c>
      <c r="H131" s="229">
        <f>SUM(H132,H137,H159,H161)</f>
        <v>25</v>
      </c>
      <c r="I131" s="229">
        <f>SUM(I132,I137,I159,I161)</f>
        <v>31.22</v>
      </c>
      <c r="J131" s="229">
        <f>SUM(J132,J137,J159,J161)</f>
        <v>28.2</v>
      </c>
      <c r="K131" s="254"/>
      <c r="L131" s="226">
        <f t="shared" si="8"/>
        <v>0</v>
      </c>
      <c r="M131" s="229">
        <f>SUM(M132,M137,M159,M161)</f>
        <v>0</v>
      </c>
      <c r="N131" s="229">
        <f>SUM(N132,N137,N159,N161)</f>
        <v>0</v>
      </c>
      <c r="O131" s="251"/>
      <c r="P131" s="251"/>
      <c r="Q131" s="251"/>
      <c r="R131" s="251"/>
      <c r="S131" s="251"/>
      <c r="T131" s="251"/>
      <c r="U131" s="251"/>
      <c r="V131" s="251"/>
      <c r="W131" s="251"/>
      <c r="X131" s="251"/>
      <c r="Y131" s="251"/>
      <c r="Z131" s="251"/>
      <c r="AA131" s="251"/>
      <c r="AB131" s="251"/>
      <c r="AC131" s="251"/>
      <c r="AD131" s="251"/>
      <c r="AE131" s="251"/>
      <c r="AF131" s="251"/>
      <c r="AG131" s="251"/>
    </row>
    <row r="132" spans="1:33" s="214" customFormat="1" ht="20.25" customHeight="1">
      <c r="A132" s="225"/>
      <c r="B132" s="232">
        <v>1</v>
      </c>
      <c r="C132" s="233"/>
      <c r="D132" s="231" t="s">
        <v>226</v>
      </c>
      <c r="E132" s="226">
        <f t="shared" si="9"/>
        <v>1291.2800000000002</v>
      </c>
      <c r="F132" s="229">
        <f t="shared" si="10"/>
        <v>1291.2800000000002</v>
      </c>
      <c r="G132" s="229">
        <f>G133</f>
        <v>1208.8600000000001</v>
      </c>
      <c r="H132" s="229">
        <f>H133</f>
        <v>23</v>
      </c>
      <c r="I132" s="229">
        <f>I133</f>
        <v>31.22</v>
      </c>
      <c r="J132" s="229">
        <f>J133</f>
        <v>28.2</v>
      </c>
      <c r="K132" s="254"/>
      <c r="L132" s="226">
        <f t="shared" si="8"/>
        <v>0</v>
      </c>
      <c r="M132" s="229">
        <f>M133</f>
        <v>0</v>
      </c>
      <c r="N132" s="229">
        <f>N133</f>
        <v>0</v>
      </c>
      <c r="O132" s="251"/>
      <c r="P132" s="251"/>
      <c r="Q132" s="251"/>
      <c r="R132" s="251"/>
      <c r="S132" s="251"/>
      <c r="T132" s="251"/>
      <c r="U132" s="251"/>
      <c r="V132" s="251"/>
      <c r="W132" s="251"/>
      <c r="X132" s="251"/>
      <c r="Y132" s="251"/>
      <c r="Z132" s="251"/>
      <c r="AA132" s="251"/>
      <c r="AB132" s="251"/>
      <c r="AC132" s="251"/>
      <c r="AD132" s="251"/>
      <c r="AE132" s="251"/>
      <c r="AF132" s="251"/>
      <c r="AG132" s="251"/>
    </row>
    <row r="133" spans="1:33" s="214" customFormat="1" ht="20.25" customHeight="1">
      <c r="A133" s="225"/>
      <c r="B133" s="232"/>
      <c r="C133" s="233">
        <v>1</v>
      </c>
      <c r="D133" s="231" t="s">
        <v>96</v>
      </c>
      <c r="E133" s="226">
        <f t="shared" si="9"/>
        <v>1291.2800000000002</v>
      </c>
      <c r="F133" s="229">
        <f t="shared" si="10"/>
        <v>1291.2800000000002</v>
      </c>
      <c r="G133" s="229">
        <f>G134+G135+G136</f>
        <v>1208.8600000000001</v>
      </c>
      <c r="H133" s="229">
        <f>H134+H135+H136</f>
        <v>23</v>
      </c>
      <c r="I133" s="229">
        <f>I134+I135+I136</f>
        <v>31.22</v>
      </c>
      <c r="J133" s="229">
        <f>J134+J135+J136</f>
        <v>28.2</v>
      </c>
      <c r="K133" s="254"/>
      <c r="L133" s="226">
        <f t="shared" si="8"/>
        <v>0</v>
      </c>
      <c r="M133" s="229">
        <f>M134+M135</f>
        <v>0</v>
      </c>
      <c r="N133" s="229">
        <f>N134+N135</f>
        <v>0</v>
      </c>
      <c r="O133" s="251"/>
      <c r="P133" s="251"/>
      <c r="Q133" s="251"/>
      <c r="R133" s="251"/>
      <c r="S133" s="251"/>
      <c r="T133" s="251"/>
      <c r="U133" s="251"/>
      <c r="V133" s="251"/>
      <c r="W133" s="251"/>
      <c r="X133" s="251"/>
      <c r="Y133" s="251"/>
      <c r="Z133" s="251"/>
      <c r="AA133" s="251"/>
      <c r="AB133" s="251"/>
      <c r="AC133" s="251"/>
      <c r="AD133" s="251"/>
      <c r="AE133" s="251"/>
      <c r="AF133" s="251"/>
      <c r="AG133" s="251"/>
    </row>
    <row r="134" spans="1:14" ht="114.75" customHeight="1">
      <c r="A134" s="234"/>
      <c r="B134" s="235"/>
      <c r="C134" s="236"/>
      <c r="D134" s="237" t="s">
        <v>227</v>
      </c>
      <c r="E134" s="238">
        <f t="shared" si="9"/>
        <v>925.3900000000001</v>
      </c>
      <c r="F134" s="229">
        <f t="shared" si="10"/>
        <v>925.3900000000001</v>
      </c>
      <c r="G134" s="239">
        <v>852.97</v>
      </c>
      <c r="H134" s="239">
        <v>13</v>
      </c>
      <c r="I134" s="239">
        <v>31.22</v>
      </c>
      <c r="J134" s="239">
        <v>28.2</v>
      </c>
      <c r="K134" s="252" t="s">
        <v>981</v>
      </c>
      <c r="L134" s="226">
        <f t="shared" si="8"/>
        <v>0</v>
      </c>
      <c r="M134" s="253"/>
      <c r="N134" s="253"/>
    </row>
    <row r="135" spans="1:14" ht="27.75" customHeight="1">
      <c r="A135" s="234"/>
      <c r="B135" s="235"/>
      <c r="C135" s="236"/>
      <c r="D135" s="237" t="s">
        <v>228</v>
      </c>
      <c r="E135" s="238">
        <f t="shared" si="9"/>
        <v>248.01</v>
      </c>
      <c r="F135" s="229">
        <f t="shared" si="10"/>
        <v>248.01</v>
      </c>
      <c r="G135" s="239">
        <v>243.01</v>
      </c>
      <c r="H135" s="239">
        <v>5</v>
      </c>
      <c r="I135" s="239"/>
      <c r="J135" s="239"/>
      <c r="K135" s="260"/>
      <c r="L135" s="226">
        <f t="shared" si="8"/>
        <v>0</v>
      </c>
      <c r="M135" s="253"/>
      <c r="N135" s="253"/>
    </row>
    <row r="136" spans="1:14" ht="27.75" customHeight="1">
      <c r="A136" s="234"/>
      <c r="B136" s="235"/>
      <c r="C136" s="236"/>
      <c r="D136" s="237" t="s">
        <v>229</v>
      </c>
      <c r="E136" s="238">
        <f aca="true" t="shared" si="12" ref="E136:E199">F136+L136</f>
        <v>117.88</v>
      </c>
      <c r="F136" s="229">
        <f aca="true" t="shared" si="13" ref="F136:F199">G136+H136+I136+J136</f>
        <v>117.88</v>
      </c>
      <c r="G136" s="239">
        <v>112.88</v>
      </c>
      <c r="H136" s="239">
        <v>5</v>
      </c>
      <c r="I136" s="239"/>
      <c r="J136" s="239"/>
      <c r="K136" s="260"/>
      <c r="L136" s="226">
        <f t="shared" si="8"/>
        <v>0</v>
      </c>
      <c r="M136" s="253"/>
      <c r="N136" s="253"/>
    </row>
    <row r="137" spans="1:33" s="214" customFormat="1" ht="12">
      <c r="A137" s="225"/>
      <c r="B137" s="232">
        <v>2</v>
      </c>
      <c r="C137" s="233"/>
      <c r="D137" s="231" t="s">
        <v>230</v>
      </c>
      <c r="E137" s="226">
        <f t="shared" si="12"/>
        <v>10938.15</v>
      </c>
      <c r="F137" s="229">
        <f t="shared" si="13"/>
        <v>10938.15</v>
      </c>
      <c r="G137" s="229">
        <f>G138+G139+G154+G157+G158</f>
        <v>10938.15</v>
      </c>
      <c r="H137" s="229">
        <f>H138+H139+H154+H157+H158</f>
        <v>0</v>
      </c>
      <c r="I137" s="229">
        <f>I138+I139+I154+I157+I158</f>
        <v>0</v>
      </c>
      <c r="J137" s="229">
        <f>J138+J139+J154+J157+J158</f>
        <v>0</v>
      </c>
      <c r="K137" s="254"/>
      <c r="L137" s="226">
        <f aca="true" t="shared" si="14" ref="L137:L200">M137+N137</f>
        <v>0</v>
      </c>
      <c r="M137" s="229">
        <f>M138+M139+M154+M157+M158</f>
        <v>0</v>
      </c>
      <c r="N137" s="229">
        <f>N138+N139+N154+N157+N158</f>
        <v>0</v>
      </c>
      <c r="O137" s="251"/>
      <c r="P137" s="251"/>
      <c r="Q137" s="251"/>
      <c r="R137" s="251"/>
      <c r="S137" s="251"/>
      <c r="T137" s="251"/>
      <c r="U137" s="251"/>
      <c r="V137" s="251"/>
      <c r="W137" s="251"/>
      <c r="X137" s="251"/>
      <c r="Y137" s="251"/>
      <c r="Z137" s="251"/>
      <c r="AA137" s="251"/>
      <c r="AB137" s="251"/>
      <c r="AC137" s="251"/>
      <c r="AD137" s="251"/>
      <c r="AE137" s="251"/>
      <c r="AF137" s="251"/>
      <c r="AG137" s="251"/>
    </row>
    <row r="138" spans="1:14" ht="12">
      <c r="A138" s="234"/>
      <c r="B138" s="235"/>
      <c r="C138" s="236">
        <v>1</v>
      </c>
      <c r="D138" s="237" t="s">
        <v>231</v>
      </c>
      <c r="E138" s="238">
        <f t="shared" si="12"/>
        <v>367.98</v>
      </c>
      <c r="F138" s="229">
        <f t="shared" si="13"/>
        <v>367.98</v>
      </c>
      <c r="G138" s="239">
        <v>367.98</v>
      </c>
      <c r="H138" s="239"/>
      <c r="I138" s="239"/>
      <c r="J138" s="239"/>
      <c r="K138" s="260"/>
      <c r="L138" s="226">
        <f t="shared" si="14"/>
        <v>0</v>
      </c>
      <c r="M138" s="239"/>
      <c r="N138" s="253"/>
    </row>
    <row r="139" spans="1:33" s="214" customFormat="1" ht="12">
      <c r="A139" s="225"/>
      <c r="B139" s="232"/>
      <c r="C139" s="233">
        <v>2</v>
      </c>
      <c r="D139" s="231" t="s">
        <v>232</v>
      </c>
      <c r="E139" s="226">
        <f t="shared" si="12"/>
        <v>7341.929999999999</v>
      </c>
      <c r="F139" s="229">
        <f t="shared" si="13"/>
        <v>7341.929999999999</v>
      </c>
      <c r="G139" s="229">
        <f>SUM(G140:G153)</f>
        <v>7341.929999999999</v>
      </c>
      <c r="H139" s="229">
        <f>SUM(H140:H153)</f>
        <v>0</v>
      </c>
      <c r="I139" s="229">
        <f>SUM(I140:I153)</f>
        <v>0</v>
      </c>
      <c r="J139" s="229">
        <f>SUM(J140:J153)</f>
        <v>0</v>
      </c>
      <c r="K139" s="254"/>
      <c r="L139" s="226">
        <f t="shared" si="14"/>
        <v>0</v>
      </c>
      <c r="M139" s="229">
        <f>SUM(M140:M153)</f>
        <v>0</v>
      </c>
      <c r="N139" s="229">
        <f>SUM(N140:N153)</f>
        <v>0</v>
      </c>
      <c r="O139" s="251"/>
      <c r="P139" s="251"/>
      <c r="Q139" s="251"/>
      <c r="R139" s="251"/>
      <c r="S139" s="251"/>
      <c r="T139" s="251"/>
      <c r="U139" s="251"/>
      <c r="V139" s="251"/>
      <c r="W139" s="251"/>
      <c r="X139" s="251"/>
      <c r="Y139" s="251"/>
      <c r="Z139" s="251"/>
      <c r="AA139" s="251"/>
      <c r="AB139" s="251"/>
      <c r="AC139" s="251"/>
      <c r="AD139" s="251"/>
      <c r="AE139" s="251"/>
      <c r="AF139" s="251"/>
      <c r="AG139" s="251"/>
    </row>
    <row r="140" spans="1:14" ht="12">
      <c r="A140" s="234"/>
      <c r="B140" s="235"/>
      <c r="C140" s="236"/>
      <c r="D140" s="281" t="s">
        <v>233</v>
      </c>
      <c r="E140" s="238">
        <f t="shared" si="12"/>
        <v>887.24</v>
      </c>
      <c r="F140" s="229">
        <f t="shared" si="13"/>
        <v>887.24</v>
      </c>
      <c r="G140" s="239">
        <v>887.24</v>
      </c>
      <c r="H140" s="239"/>
      <c r="I140" s="239"/>
      <c r="J140" s="239"/>
      <c r="K140" s="260"/>
      <c r="L140" s="226">
        <f t="shared" si="14"/>
        <v>0</v>
      </c>
      <c r="M140" s="253"/>
      <c r="N140" s="253"/>
    </row>
    <row r="141" spans="1:14" ht="12">
      <c r="A141" s="234"/>
      <c r="B141" s="235"/>
      <c r="C141" s="236"/>
      <c r="D141" s="281" t="s">
        <v>234</v>
      </c>
      <c r="E141" s="238">
        <f t="shared" si="12"/>
        <v>799.81</v>
      </c>
      <c r="F141" s="229">
        <f t="shared" si="13"/>
        <v>799.81</v>
      </c>
      <c r="G141" s="239">
        <v>799.81</v>
      </c>
      <c r="H141" s="239"/>
      <c r="I141" s="239"/>
      <c r="J141" s="239"/>
      <c r="K141" s="260"/>
      <c r="L141" s="226">
        <f t="shared" si="14"/>
        <v>0</v>
      </c>
      <c r="M141" s="253"/>
      <c r="N141" s="253"/>
    </row>
    <row r="142" spans="1:14" ht="12">
      <c r="A142" s="234"/>
      <c r="B142" s="235"/>
      <c r="C142" s="236"/>
      <c r="D142" s="281" t="s">
        <v>235</v>
      </c>
      <c r="E142" s="238">
        <f t="shared" si="12"/>
        <v>705.5700000000002</v>
      </c>
      <c r="F142" s="229">
        <f t="shared" si="13"/>
        <v>705.5700000000002</v>
      </c>
      <c r="G142" s="239">
        <v>705.5700000000002</v>
      </c>
      <c r="H142" s="239"/>
      <c r="I142" s="239"/>
      <c r="J142" s="239"/>
      <c r="K142" s="260"/>
      <c r="L142" s="226">
        <f t="shared" si="14"/>
        <v>0</v>
      </c>
      <c r="M142" s="253"/>
      <c r="N142" s="253"/>
    </row>
    <row r="143" spans="1:14" ht="13.5" customHeight="1">
      <c r="A143" s="234"/>
      <c r="B143" s="235"/>
      <c r="C143" s="236"/>
      <c r="D143" s="281" t="s">
        <v>236</v>
      </c>
      <c r="E143" s="238">
        <f t="shared" si="12"/>
        <v>1005.3499999999999</v>
      </c>
      <c r="F143" s="229">
        <f t="shared" si="13"/>
        <v>1005.3499999999999</v>
      </c>
      <c r="G143" s="239">
        <v>1005.3499999999999</v>
      </c>
      <c r="H143" s="239"/>
      <c r="I143" s="239"/>
      <c r="J143" s="239"/>
      <c r="K143" s="260"/>
      <c r="L143" s="226">
        <f t="shared" si="14"/>
        <v>0</v>
      </c>
      <c r="M143" s="253"/>
      <c r="N143" s="253"/>
    </row>
    <row r="144" spans="1:14" ht="12">
      <c r="A144" s="234"/>
      <c r="B144" s="235"/>
      <c r="C144" s="236"/>
      <c r="D144" s="281" t="s">
        <v>237</v>
      </c>
      <c r="E144" s="238">
        <f t="shared" si="12"/>
        <v>374.93</v>
      </c>
      <c r="F144" s="229">
        <f t="shared" si="13"/>
        <v>374.93</v>
      </c>
      <c r="G144" s="239">
        <v>374.93</v>
      </c>
      <c r="H144" s="239"/>
      <c r="I144" s="239"/>
      <c r="J144" s="239"/>
      <c r="K144" s="260"/>
      <c r="L144" s="226">
        <f t="shared" si="14"/>
        <v>0</v>
      </c>
      <c r="M144" s="253"/>
      <c r="N144" s="253"/>
    </row>
    <row r="145" spans="1:14" ht="12">
      <c r="A145" s="234"/>
      <c r="B145" s="235"/>
      <c r="C145" s="236"/>
      <c r="D145" s="281" t="s">
        <v>238</v>
      </c>
      <c r="E145" s="238">
        <f t="shared" si="12"/>
        <v>230.65</v>
      </c>
      <c r="F145" s="229">
        <f t="shared" si="13"/>
        <v>230.65</v>
      </c>
      <c r="G145" s="239">
        <v>230.65</v>
      </c>
      <c r="H145" s="239"/>
      <c r="I145" s="239"/>
      <c r="J145" s="239"/>
      <c r="K145" s="260"/>
      <c r="L145" s="226">
        <f t="shared" si="14"/>
        <v>0</v>
      </c>
      <c r="M145" s="253"/>
      <c r="N145" s="253"/>
    </row>
    <row r="146" spans="1:14" ht="12">
      <c r="A146" s="234"/>
      <c r="B146" s="235"/>
      <c r="C146" s="236"/>
      <c r="D146" s="281" t="s">
        <v>239</v>
      </c>
      <c r="E146" s="238">
        <f t="shared" si="12"/>
        <v>268.37</v>
      </c>
      <c r="F146" s="229">
        <f t="shared" si="13"/>
        <v>268.37</v>
      </c>
      <c r="G146" s="239">
        <v>268.37</v>
      </c>
      <c r="H146" s="239"/>
      <c r="I146" s="239"/>
      <c r="J146" s="239"/>
      <c r="K146" s="260"/>
      <c r="L146" s="226">
        <f t="shared" si="14"/>
        <v>0</v>
      </c>
      <c r="M146" s="253"/>
      <c r="N146" s="253"/>
    </row>
    <row r="147" spans="1:14" ht="12">
      <c r="A147" s="234"/>
      <c r="B147" s="235"/>
      <c r="C147" s="236"/>
      <c r="D147" s="281" t="s">
        <v>240</v>
      </c>
      <c r="E147" s="238">
        <f t="shared" si="12"/>
        <v>402.03</v>
      </c>
      <c r="F147" s="229">
        <f t="shared" si="13"/>
        <v>402.03</v>
      </c>
      <c r="G147" s="239">
        <v>402.03</v>
      </c>
      <c r="H147" s="239"/>
      <c r="I147" s="239"/>
      <c r="J147" s="239"/>
      <c r="K147" s="260"/>
      <c r="L147" s="226">
        <f t="shared" si="14"/>
        <v>0</v>
      </c>
      <c r="M147" s="253"/>
      <c r="N147" s="253"/>
    </row>
    <row r="148" spans="1:14" ht="12">
      <c r="A148" s="234"/>
      <c r="B148" s="235"/>
      <c r="C148" s="236"/>
      <c r="D148" s="281" t="s">
        <v>241</v>
      </c>
      <c r="E148" s="238">
        <f t="shared" si="12"/>
        <v>300.78000000000003</v>
      </c>
      <c r="F148" s="229">
        <f t="shared" si="13"/>
        <v>300.78000000000003</v>
      </c>
      <c r="G148" s="239">
        <v>300.78000000000003</v>
      </c>
      <c r="H148" s="239"/>
      <c r="I148" s="239"/>
      <c r="J148" s="239"/>
      <c r="K148" s="260"/>
      <c r="L148" s="226">
        <f t="shared" si="14"/>
        <v>0</v>
      </c>
      <c r="M148" s="253"/>
      <c r="N148" s="253"/>
    </row>
    <row r="149" spans="1:14" ht="12">
      <c r="A149" s="234"/>
      <c r="B149" s="235"/>
      <c r="C149" s="236"/>
      <c r="D149" s="281" t="s">
        <v>242</v>
      </c>
      <c r="E149" s="238">
        <f t="shared" si="12"/>
        <v>269.12000000000006</v>
      </c>
      <c r="F149" s="229">
        <f t="shared" si="13"/>
        <v>269.12000000000006</v>
      </c>
      <c r="G149" s="239">
        <v>269.12000000000006</v>
      </c>
      <c r="H149" s="239"/>
      <c r="I149" s="239"/>
      <c r="J149" s="239"/>
      <c r="K149" s="260"/>
      <c r="L149" s="226">
        <f t="shared" si="14"/>
        <v>0</v>
      </c>
      <c r="M149" s="253"/>
      <c r="N149" s="253"/>
    </row>
    <row r="150" spans="1:14" ht="12">
      <c r="A150" s="234"/>
      <c r="B150" s="235"/>
      <c r="C150" s="236"/>
      <c r="D150" s="281" t="s">
        <v>243</v>
      </c>
      <c r="E150" s="238">
        <f t="shared" si="12"/>
        <v>236.60000000000002</v>
      </c>
      <c r="F150" s="229">
        <f t="shared" si="13"/>
        <v>236.60000000000002</v>
      </c>
      <c r="G150" s="239">
        <v>236.60000000000002</v>
      </c>
      <c r="H150" s="239"/>
      <c r="I150" s="239"/>
      <c r="J150" s="239"/>
      <c r="K150" s="260"/>
      <c r="L150" s="226">
        <f t="shared" si="14"/>
        <v>0</v>
      </c>
      <c r="M150" s="253"/>
      <c r="N150" s="253"/>
    </row>
    <row r="151" spans="1:14" ht="12">
      <c r="A151" s="234"/>
      <c r="B151" s="235"/>
      <c r="C151" s="236"/>
      <c r="D151" s="281" t="s">
        <v>244</v>
      </c>
      <c r="E151" s="238">
        <f t="shared" si="12"/>
        <v>288.28999999999996</v>
      </c>
      <c r="F151" s="229">
        <f t="shared" si="13"/>
        <v>288.28999999999996</v>
      </c>
      <c r="G151" s="239">
        <v>288.28999999999996</v>
      </c>
      <c r="H151" s="239"/>
      <c r="I151" s="239"/>
      <c r="J151" s="239"/>
      <c r="K151" s="260"/>
      <c r="L151" s="226">
        <f t="shared" si="14"/>
        <v>0</v>
      </c>
      <c r="M151" s="253"/>
      <c r="N151" s="253"/>
    </row>
    <row r="152" spans="1:14" ht="12">
      <c r="A152" s="234"/>
      <c r="B152" s="235"/>
      <c r="C152" s="236"/>
      <c r="D152" s="281" t="s">
        <v>245</v>
      </c>
      <c r="E152" s="238">
        <f t="shared" si="12"/>
        <v>1176.4499999999996</v>
      </c>
      <c r="F152" s="229">
        <f t="shared" si="13"/>
        <v>1176.4499999999996</v>
      </c>
      <c r="G152" s="239">
        <v>1176.4499999999996</v>
      </c>
      <c r="H152" s="239"/>
      <c r="I152" s="239"/>
      <c r="J152" s="239"/>
      <c r="K152" s="260"/>
      <c r="L152" s="226">
        <f t="shared" si="14"/>
        <v>0</v>
      </c>
      <c r="M152" s="253"/>
      <c r="N152" s="253"/>
    </row>
    <row r="153" spans="1:14" ht="12">
      <c r="A153" s="234"/>
      <c r="B153" s="235"/>
      <c r="C153" s="236"/>
      <c r="D153" s="281" t="s">
        <v>246</v>
      </c>
      <c r="E153" s="238">
        <f t="shared" si="12"/>
        <v>396.74000000000007</v>
      </c>
      <c r="F153" s="229">
        <f t="shared" si="13"/>
        <v>396.74000000000007</v>
      </c>
      <c r="G153" s="239">
        <v>396.74000000000007</v>
      </c>
      <c r="H153" s="239"/>
      <c r="I153" s="239"/>
      <c r="J153" s="239"/>
      <c r="K153" s="260"/>
      <c r="L153" s="226">
        <f t="shared" si="14"/>
        <v>0</v>
      </c>
      <c r="M153" s="253"/>
      <c r="N153" s="253"/>
    </row>
    <row r="154" spans="1:33" s="214" customFormat="1" ht="12">
      <c r="A154" s="225"/>
      <c r="B154" s="232"/>
      <c r="C154" s="233">
        <v>3</v>
      </c>
      <c r="D154" s="231" t="s">
        <v>247</v>
      </c>
      <c r="E154" s="226">
        <f t="shared" si="12"/>
        <v>2129.5499999999997</v>
      </c>
      <c r="F154" s="229">
        <f t="shared" si="13"/>
        <v>2129.5499999999997</v>
      </c>
      <c r="G154" s="229">
        <f>G155+G156</f>
        <v>2129.5499999999997</v>
      </c>
      <c r="H154" s="229">
        <f>H155+H156</f>
        <v>0</v>
      </c>
      <c r="I154" s="229">
        <f>I155+I156</f>
        <v>0</v>
      </c>
      <c r="J154" s="229">
        <f>J155+J156</f>
        <v>0</v>
      </c>
      <c r="K154" s="254"/>
      <c r="L154" s="226">
        <f t="shared" si="14"/>
        <v>0</v>
      </c>
      <c r="M154" s="229">
        <f>M155+M156</f>
        <v>0</v>
      </c>
      <c r="N154" s="229">
        <f>N155+N156</f>
        <v>0</v>
      </c>
      <c r="O154" s="251"/>
      <c r="P154" s="251"/>
      <c r="Q154" s="251"/>
      <c r="R154" s="251"/>
      <c r="S154" s="251"/>
      <c r="T154" s="251"/>
      <c r="U154" s="251"/>
      <c r="V154" s="251"/>
      <c r="W154" s="251"/>
      <c r="X154" s="251"/>
      <c r="Y154" s="251"/>
      <c r="Z154" s="251"/>
      <c r="AA154" s="251"/>
      <c r="AB154" s="251"/>
      <c r="AC154" s="251"/>
      <c r="AD154" s="251"/>
      <c r="AE154" s="251"/>
      <c r="AF154" s="251"/>
      <c r="AG154" s="251"/>
    </row>
    <row r="155" spans="1:14" ht="12">
      <c r="A155" s="234"/>
      <c r="B155" s="235"/>
      <c r="C155" s="236"/>
      <c r="D155" s="281" t="s">
        <v>248</v>
      </c>
      <c r="E155" s="238">
        <f t="shared" si="12"/>
        <v>1054.33</v>
      </c>
      <c r="F155" s="229">
        <f t="shared" si="13"/>
        <v>1054.33</v>
      </c>
      <c r="G155" s="239">
        <v>1054.33</v>
      </c>
      <c r="H155" s="239"/>
      <c r="I155" s="239"/>
      <c r="J155" s="239"/>
      <c r="K155" s="260"/>
      <c r="L155" s="226">
        <f t="shared" si="14"/>
        <v>0</v>
      </c>
      <c r="M155" s="253"/>
      <c r="N155" s="253"/>
    </row>
    <row r="156" spans="1:14" ht="12">
      <c r="A156" s="234"/>
      <c r="B156" s="235"/>
      <c r="C156" s="236"/>
      <c r="D156" s="281" t="s">
        <v>249</v>
      </c>
      <c r="E156" s="238">
        <f t="shared" si="12"/>
        <v>1075.2199999999998</v>
      </c>
      <c r="F156" s="229">
        <f t="shared" si="13"/>
        <v>1075.2199999999998</v>
      </c>
      <c r="G156" s="239">
        <v>1075.2199999999998</v>
      </c>
      <c r="H156" s="239"/>
      <c r="I156" s="239"/>
      <c r="J156" s="239"/>
      <c r="K156" s="260"/>
      <c r="L156" s="226">
        <f t="shared" si="14"/>
        <v>0</v>
      </c>
      <c r="M156" s="253"/>
      <c r="N156" s="253"/>
    </row>
    <row r="157" spans="1:33" s="214" customFormat="1" ht="13.5" customHeight="1">
      <c r="A157" s="225"/>
      <c r="B157" s="232"/>
      <c r="C157" s="233">
        <v>4</v>
      </c>
      <c r="D157" s="231" t="s">
        <v>250</v>
      </c>
      <c r="E157" s="226">
        <f t="shared" si="12"/>
        <v>1098.69</v>
      </c>
      <c r="F157" s="229">
        <f t="shared" si="13"/>
        <v>1098.69</v>
      </c>
      <c r="G157" s="229">
        <v>1098.69</v>
      </c>
      <c r="H157" s="229"/>
      <c r="I157" s="229"/>
      <c r="J157" s="229"/>
      <c r="K157" s="254"/>
      <c r="L157" s="226">
        <f t="shared" si="14"/>
        <v>0</v>
      </c>
      <c r="M157" s="244"/>
      <c r="N157" s="244"/>
      <c r="O157" s="251"/>
      <c r="P157" s="251"/>
      <c r="Q157" s="251"/>
      <c r="R157" s="251"/>
      <c r="S157" s="251"/>
      <c r="T157" s="251"/>
      <c r="U157" s="251"/>
      <c r="V157" s="251"/>
      <c r="W157" s="251"/>
      <c r="X157" s="251"/>
      <c r="Y157" s="251"/>
      <c r="Z157" s="251"/>
      <c r="AA157" s="251"/>
      <c r="AB157" s="251"/>
      <c r="AC157" s="251"/>
      <c r="AD157" s="251"/>
      <c r="AE157" s="251"/>
      <c r="AF157" s="251"/>
      <c r="AG157" s="251"/>
    </row>
    <row r="158" spans="1:14" ht="12">
      <c r="A158" s="234"/>
      <c r="B158" s="235"/>
      <c r="C158" s="236">
        <v>99</v>
      </c>
      <c r="D158" s="237" t="s">
        <v>251</v>
      </c>
      <c r="E158" s="238">
        <f t="shared" si="12"/>
        <v>0</v>
      </c>
      <c r="F158" s="229">
        <f t="shared" si="13"/>
        <v>0</v>
      </c>
      <c r="G158" s="239"/>
      <c r="H158" s="239"/>
      <c r="I158" s="239"/>
      <c r="J158" s="239"/>
      <c r="K158" s="260"/>
      <c r="L158" s="226">
        <f t="shared" si="14"/>
        <v>0</v>
      </c>
      <c r="M158" s="253"/>
      <c r="N158" s="253"/>
    </row>
    <row r="159" spans="1:33" s="214" customFormat="1" ht="12">
      <c r="A159" s="225"/>
      <c r="B159" s="232">
        <v>3</v>
      </c>
      <c r="C159" s="233"/>
      <c r="D159" s="231" t="s">
        <v>252</v>
      </c>
      <c r="E159" s="226">
        <f t="shared" si="12"/>
        <v>504.05</v>
      </c>
      <c r="F159" s="229">
        <f t="shared" si="13"/>
        <v>504.05</v>
      </c>
      <c r="G159" s="229">
        <f>G160</f>
        <v>502.05</v>
      </c>
      <c r="H159" s="229">
        <f>H160</f>
        <v>2</v>
      </c>
      <c r="I159" s="229">
        <f>I160</f>
        <v>0</v>
      </c>
      <c r="J159" s="229">
        <f>J160</f>
        <v>0</v>
      </c>
      <c r="K159" s="254"/>
      <c r="L159" s="226">
        <f t="shared" si="14"/>
        <v>0</v>
      </c>
      <c r="M159" s="229">
        <f>M160</f>
        <v>0</v>
      </c>
      <c r="N159" s="229">
        <f>N160</f>
        <v>0</v>
      </c>
      <c r="O159" s="251"/>
      <c r="P159" s="251"/>
      <c r="Q159" s="251"/>
      <c r="R159" s="251"/>
      <c r="S159" s="251"/>
      <c r="T159" s="251"/>
      <c r="U159" s="251"/>
      <c r="V159" s="251"/>
      <c r="W159" s="251"/>
      <c r="X159" s="251"/>
      <c r="Y159" s="251"/>
      <c r="Z159" s="251"/>
      <c r="AA159" s="251"/>
      <c r="AB159" s="251"/>
      <c r="AC159" s="251"/>
      <c r="AD159" s="251"/>
      <c r="AE159" s="251"/>
      <c r="AF159" s="251"/>
      <c r="AG159" s="251"/>
    </row>
    <row r="160" spans="1:14" ht="21" customHeight="1">
      <c r="A160" s="234"/>
      <c r="B160" s="235"/>
      <c r="C160" s="236">
        <v>5</v>
      </c>
      <c r="D160" s="237" t="s">
        <v>253</v>
      </c>
      <c r="E160" s="238">
        <f t="shared" si="12"/>
        <v>504.05</v>
      </c>
      <c r="F160" s="229">
        <f t="shared" si="13"/>
        <v>504.05</v>
      </c>
      <c r="G160" s="239">
        <v>502.05</v>
      </c>
      <c r="H160" s="239">
        <v>2</v>
      </c>
      <c r="I160" s="239"/>
      <c r="J160" s="239"/>
      <c r="K160" s="260"/>
      <c r="L160" s="226">
        <f t="shared" si="14"/>
        <v>0</v>
      </c>
      <c r="M160" s="253"/>
      <c r="N160" s="253"/>
    </row>
    <row r="161" spans="1:33" s="214" customFormat="1" ht="12">
      <c r="A161" s="225"/>
      <c r="B161" s="232">
        <v>8</v>
      </c>
      <c r="C161" s="233"/>
      <c r="D161" s="231" t="s">
        <v>254</v>
      </c>
      <c r="E161" s="226">
        <f t="shared" si="12"/>
        <v>0</v>
      </c>
      <c r="F161" s="229">
        <f t="shared" si="13"/>
        <v>0</v>
      </c>
      <c r="G161" s="229">
        <f>G162</f>
        <v>0</v>
      </c>
      <c r="H161" s="229">
        <f>H162</f>
        <v>0</v>
      </c>
      <c r="I161" s="229">
        <f>I162</f>
        <v>0</v>
      </c>
      <c r="J161" s="229">
        <f>J162</f>
        <v>0</v>
      </c>
      <c r="K161" s="254"/>
      <c r="L161" s="226">
        <f t="shared" si="14"/>
        <v>0</v>
      </c>
      <c r="M161" s="229">
        <f>M162</f>
        <v>0</v>
      </c>
      <c r="N161" s="229">
        <f>N162</f>
        <v>0</v>
      </c>
      <c r="O161" s="251"/>
      <c r="P161" s="251"/>
      <c r="Q161" s="251"/>
      <c r="R161" s="251"/>
      <c r="S161" s="251"/>
      <c r="T161" s="251"/>
      <c r="U161" s="251"/>
      <c r="V161" s="251"/>
      <c r="W161" s="251"/>
      <c r="X161" s="251"/>
      <c r="Y161" s="251"/>
      <c r="Z161" s="251"/>
      <c r="AA161" s="251"/>
      <c r="AB161" s="251"/>
      <c r="AC161" s="251"/>
      <c r="AD161" s="251"/>
      <c r="AE161" s="251"/>
      <c r="AF161" s="251"/>
      <c r="AG161" s="251"/>
    </row>
    <row r="162" spans="1:14" ht="12">
      <c r="A162" s="234"/>
      <c r="B162" s="235"/>
      <c r="C162" s="236">
        <v>2</v>
      </c>
      <c r="D162" s="237" t="s">
        <v>255</v>
      </c>
      <c r="E162" s="238">
        <f t="shared" si="12"/>
        <v>0</v>
      </c>
      <c r="F162" s="229">
        <f t="shared" si="13"/>
        <v>0</v>
      </c>
      <c r="G162" s="238">
        <v>0</v>
      </c>
      <c r="H162" s="238"/>
      <c r="I162" s="238"/>
      <c r="J162" s="238"/>
      <c r="K162" s="258"/>
      <c r="L162" s="226">
        <f t="shared" si="14"/>
        <v>0</v>
      </c>
      <c r="M162" s="253"/>
      <c r="N162" s="253"/>
    </row>
    <row r="163" spans="1:33" s="214" customFormat="1" ht="12">
      <c r="A163" s="225">
        <v>206</v>
      </c>
      <c r="B163" s="232"/>
      <c r="C163" s="233"/>
      <c r="D163" s="231" t="s">
        <v>256</v>
      </c>
      <c r="E163" s="226">
        <f t="shared" si="12"/>
        <v>0</v>
      </c>
      <c r="F163" s="229">
        <f t="shared" si="13"/>
        <v>0</v>
      </c>
      <c r="G163" s="229">
        <f>G164+G166</f>
        <v>0</v>
      </c>
      <c r="H163" s="229">
        <f>H164+H166</f>
        <v>0</v>
      </c>
      <c r="I163" s="229">
        <f>I164+I166</f>
        <v>0</v>
      </c>
      <c r="J163" s="229">
        <f>J164+J166</f>
        <v>0</v>
      </c>
      <c r="K163" s="254"/>
      <c r="L163" s="226">
        <f t="shared" si="14"/>
        <v>0</v>
      </c>
      <c r="M163" s="229">
        <f>M164+M166</f>
        <v>0</v>
      </c>
      <c r="N163" s="229">
        <f>N164+N166</f>
        <v>0</v>
      </c>
      <c r="O163" s="251"/>
      <c r="P163" s="251"/>
      <c r="Q163" s="251"/>
      <c r="R163" s="251"/>
      <c r="S163" s="251"/>
      <c r="T163" s="251"/>
      <c r="U163" s="251"/>
      <c r="V163" s="251"/>
      <c r="W163" s="251"/>
      <c r="X163" s="251"/>
      <c r="Y163" s="251"/>
      <c r="Z163" s="251"/>
      <c r="AA163" s="251"/>
      <c r="AB163" s="251"/>
      <c r="AC163" s="251"/>
      <c r="AD163" s="251"/>
      <c r="AE163" s="251"/>
      <c r="AF163" s="251"/>
      <c r="AG163" s="251"/>
    </row>
    <row r="164" spans="1:33" s="214" customFormat="1" ht="12">
      <c r="A164" s="225"/>
      <c r="B164" s="232">
        <v>1</v>
      </c>
      <c r="C164" s="233"/>
      <c r="D164" s="231" t="s">
        <v>257</v>
      </c>
      <c r="E164" s="226">
        <f t="shared" si="12"/>
        <v>0</v>
      </c>
      <c r="F164" s="229">
        <f t="shared" si="13"/>
        <v>0</v>
      </c>
      <c r="G164" s="229">
        <f>G165</f>
        <v>0</v>
      </c>
      <c r="H164" s="229">
        <f>H165</f>
        <v>0</v>
      </c>
      <c r="I164" s="229">
        <f>I165</f>
        <v>0</v>
      </c>
      <c r="J164" s="229">
        <f>J165</f>
        <v>0</v>
      </c>
      <c r="K164" s="254"/>
      <c r="L164" s="226">
        <f t="shared" si="14"/>
        <v>0</v>
      </c>
      <c r="M164" s="229">
        <f>M165</f>
        <v>0</v>
      </c>
      <c r="N164" s="229">
        <f>N165</f>
        <v>0</v>
      </c>
      <c r="O164" s="251"/>
      <c r="P164" s="251"/>
      <c r="Q164" s="251"/>
      <c r="R164" s="251"/>
      <c r="S164" s="251"/>
      <c r="T164" s="251"/>
      <c r="U164" s="251"/>
      <c r="V164" s="251"/>
      <c r="W164" s="251"/>
      <c r="X164" s="251"/>
      <c r="Y164" s="251"/>
      <c r="Z164" s="251"/>
      <c r="AA164" s="251"/>
      <c r="AB164" s="251"/>
      <c r="AC164" s="251"/>
      <c r="AD164" s="251"/>
      <c r="AE164" s="251"/>
      <c r="AF164" s="251"/>
      <c r="AG164" s="251"/>
    </row>
    <row r="165" spans="1:14" ht="12">
      <c r="A165" s="234"/>
      <c r="B165" s="235"/>
      <c r="C165" s="236">
        <v>1</v>
      </c>
      <c r="D165" s="237" t="s">
        <v>96</v>
      </c>
      <c r="E165" s="238">
        <f t="shared" si="12"/>
        <v>0</v>
      </c>
      <c r="F165" s="229">
        <f t="shared" si="13"/>
        <v>0</v>
      </c>
      <c r="G165" s="239"/>
      <c r="H165" s="239"/>
      <c r="I165" s="239"/>
      <c r="J165" s="239"/>
      <c r="K165" s="260"/>
      <c r="L165" s="226">
        <f t="shared" si="14"/>
        <v>0</v>
      </c>
      <c r="M165" s="253"/>
      <c r="N165" s="253"/>
    </row>
    <row r="166" spans="1:33" s="214" customFormat="1" ht="12">
      <c r="A166" s="225"/>
      <c r="B166" s="232">
        <v>7</v>
      </c>
      <c r="C166" s="233"/>
      <c r="D166" s="231" t="s">
        <v>258</v>
      </c>
      <c r="E166" s="226">
        <f t="shared" si="12"/>
        <v>0</v>
      </c>
      <c r="F166" s="229">
        <f t="shared" si="13"/>
        <v>0</v>
      </c>
      <c r="G166" s="229">
        <f>G167</f>
        <v>0</v>
      </c>
      <c r="H166" s="229">
        <f>H167</f>
        <v>0</v>
      </c>
      <c r="I166" s="229">
        <f>I167</f>
        <v>0</v>
      </c>
      <c r="J166" s="229">
        <f>J167</f>
        <v>0</v>
      </c>
      <c r="K166" s="254"/>
      <c r="L166" s="226">
        <f t="shared" si="14"/>
        <v>0</v>
      </c>
      <c r="M166" s="244">
        <f>M167</f>
        <v>0</v>
      </c>
      <c r="N166" s="244">
        <f>N167</f>
        <v>0</v>
      </c>
      <c r="O166" s="251"/>
      <c r="P166" s="251"/>
      <c r="Q166" s="251"/>
      <c r="R166" s="251"/>
      <c r="S166" s="251"/>
      <c r="T166" s="251"/>
      <c r="U166" s="251"/>
      <c r="V166" s="251"/>
      <c r="W166" s="251"/>
      <c r="X166" s="251"/>
      <c r="Y166" s="251"/>
      <c r="Z166" s="251"/>
      <c r="AA166" s="251"/>
      <c r="AB166" s="251"/>
      <c r="AC166" s="251"/>
      <c r="AD166" s="251"/>
      <c r="AE166" s="251"/>
      <c r="AF166" s="251"/>
      <c r="AG166" s="251"/>
    </row>
    <row r="167" spans="1:14" ht="15" customHeight="1">
      <c r="A167" s="234"/>
      <c r="B167" s="235"/>
      <c r="C167" s="236">
        <v>99</v>
      </c>
      <c r="D167" s="237" t="s">
        <v>259</v>
      </c>
      <c r="E167" s="238">
        <f t="shared" si="12"/>
        <v>0</v>
      </c>
      <c r="F167" s="229">
        <f t="shared" si="13"/>
        <v>0</v>
      </c>
      <c r="G167" s="239"/>
      <c r="H167" s="239"/>
      <c r="I167" s="239"/>
      <c r="J167" s="239"/>
      <c r="K167" s="260"/>
      <c r="L167" s="226">
        <f t="shared" si="14"/>
        <v>0</v>
      </c>
      <c r="M167" s="253"/>
      <c r="N167" s="253"/>
    </row>
    <row r="168" spans="1:33" s="214" customFormat="1" ht="30" customHeight="1">
      <c r="A168" s="225">
        <v>207</v>
      </c>
      <c r="B168" s="232"/>
      <c r="C168" s="233"/>
      <c r="D168" s="231" t="s">
        <v>260</v>
      </c>
      <c r="E168" s="226">
        <f t="shared" si="12"/>
        <v>2047.7440000000001</v>
      </c>
      <c r="F168" s="229">
        <f t="shared" si="13"/>
        <v>2047.7440000000001</v>
      </c>
      <c r="G168" s="229">
        <f>SUM(G169,G183,G186,G189)</f>
        <v>1510.7440000000001</v>
      </c>
      <c r="H168" s="229">
        <f>SUM(H169,H183,H186,H189)</f>
        <v>22</v>
      </c>
      <c r="I168" s="229">
        <f>SUM(I169,I183,I186,I189)</f>
        <v>0</v>
      </c>
      <c r="J168" s="229">
        <f>SUM(J169,J183,J186,J189)</f>
        <v>515</v>
      </c>
      <c r="K168" s="254"/>
      <c r="L168" s="226">
        <f t="shared" si="14"/>
        <v>0</v>
      </c>
      <c r="M168" s="229">
        <f>SUM(M169,M183,M186,M189)</f>
        <v>0</v>
      </c>
      <c r="N168" s="229">
        <f>SUM(N169,N183,N186,N189)</f>
        <v>0</v>
      </c>
      <c r="O168" s="251"/>
      <c r="P168" s="251"/>
      <c r="Q168" s="251"/>
      <c r="R168" s="251"/>
      <c r="S168" s="251"/>
      <c r="T168" s="251"/>
      <c r="U168" s="251"/>
      <c r="V168" s="251"/>
      <c r="W168" s="251"/>
      <c r="X168" s="251"/>
      <c r="Y168" s="251"/>
      <c r="Z168" s="251"/>
      <c r="AA168" s="251"/>
      <c r="AB168" s="251"/>
      <c r="AC168" s="251"/>
      <c r="AD168" s="251"/>
      <c r="AE168" s="251"/>
      <c r="AF168" s="251"/>
      <c r="AG168" s="251"/>
    </row>
    <row r="169" spans="1:33" s="214" customFormat="1" ht="12">
      <c r="A169" s="225"/>
      <c r="B169" s="232">
        <v>1</v>
      </c>
      <c r="C169" s="233"/>
      <c r="D169" s="231" t="s">
        <v>261</v>
      </c>
      <c r="E169" s="226">
        <f t="shared" si="12"/>
        <v>1812.3000000000002</v>
      </c>
      <c r="F169" s="229">
        <f t="shared" si="13"/>
        <v>1812.3000000000002</v>
      </c>
      <c r="G169" s="229">
        <f>SUM(G170,G174,G175,G176,G181,G178,G182,G177)</f>
        <v>1277.3000000000002</v>
      </c>
      <c r="H169" s="229">
        <f>SUM(H170,H174,H175,H176,H181,H178,H182,H177)</f>
        <v>20</v>
      </c>
      <c r="I169" s="229">
        <f>SUM(I170,I174,I175,I176,I181,I178,I182,I177)</f>
        <v>0</v>
      </c>
      <c r="J169" s="229">
        <f>SUM(J170,J174,J175,J176,J181,J178,J182,J177)</f>
        <v>515</v>
      </c>
      <c r="K169" s="254"/>
      <c r="L169" s="226">
        <f t="shared" si="14"/>
        <v>0</v>
      </c>
      <c r="M169" s="229">
        <f>SUM(M170,M174,M175,M176,M181,M178,M182,M177)</f>
        <v>0</v>
      </c>
      <c r="N169" s="229">
        <f>SUM(N170,N174,N175,N176,N181,N178,N182,N177)</f>
        <v>0</v>
      </c>
      <c r="O169" s="251"/>
      <c r="P169" s="251"/>
      <c r="Q169" s="251"/>
      <c r="R169" s="251"/>
      <c r="S169" s="251"/>
      <c r="T169" s="251"/>
      <c r="U169" s="251"/>
      <c r="V169" s="251"/>
      <c r="W169" s="251"/>
      <c r="X169" s="251"/>
      <c r="Y169" s="251"/>
      <c r="Z169" s="251"/>
      <c r="AA169" s="251"/>
      <c r="AB169" s="251"/>
      <c r="AC169" s="251"/>
      <c r="AD169" s="251"/>
      <c r="AE169" s="251"/>
      <c r="AF169" s="251"/>
      <c r="AG169" s="251"/>
    </row>
    <row r="170" spans="1:33" s="214" customFormat="1" ht="12">
      <c r="A170" s="225"/>
      <c r="B170" s="232"/>
      <c r="C170" s="233">
        <v>1</v>
      </c>
      <c r="D170" s="231" t="s">
        <v>192</v>
      </c>
      <c r="E170" s="226">
        <f t="shared" si="12"/>
        <v>1279.0900000000001</v>
      </c>
      <c r="F170" s="229">
        <f t="shared" si="13"/>
        <v>1279.0900000000001</v>
      </c>
      <c r="G170" s="229">
        <f>G171+G172+G173</f>
        <v>744.09</v>
      </c>
      <c r="H170" s="229">
        <f>H171+H172+H173</f>
        <v>20</v>
      </c>
      <c r="I170" s="229">
        <f>I171+I172+I173</f>
        <v>0</v>
      </c>
      <c r="J170" s="229">
        <f>J171+J172+J173</f>
        <v>515</v>
      </c>
      <c r="K170" s="254"/>
      <c r="L170" s="226">
        <f t="shared" si="14"/>
        <v>0</v>
      </c>
      <c r="M170" s="229">
        <f>M171+M172+M173</f>
        <v>0</v>
      </c>
      <c r="N170" s="229">
        <f>N171+N172+N173</f>
        <v>0</v>
      </c>
      <c r="O170" s="251"/>
      <c r="P170" s="251"/>
      <c r="Q170" s="251"/>
      <c r="R170" s="251"/>
      <c r="S170" s="251"/>
      <c r="T170" s="251"/>
      <c r="U170" s="251"/>
      <c r="V170" s="251"/>
      <c r="W170" s="251"/>
      <c r="X170" s="251"/>
      <c r="Y170" s="251"/>
      <c r="Z170" s="251"/>
      <c r="AA170" s="251"/>
      <c r="AB170" s="251"/>
      <c r="AC170" s="251"/>
      <c r="AD170" s="251"/>
      <c r="AE170" s="251"/>
      <c r="AF170" s="251"/>
      <c r="AG170" s="251"/>
    </row>
    <row r="171" spans="1:14" ht="43.5" customHeight="1">
      <c r="A171" s="234"/>
      <c r="B171" s="235"/>
      <c r="C171" s="236"/>
      <c r="D171" s="281" t="s">
        <v>262</v>
      </c>
      <c r="E171" s="238">
        <f t="shared" si="12"/>
        <v>1176.0900000000001</v>
      </c>
      <c r="F171" s="229">
        <f t="shared" si="13"/>
        <v>1176.0900000000001</v>
      </c>
      <c r="G171" s="239">
        <v>661.09</v>
      </c>
      <c r="H171" s="239">
        <v>10</v>
      </c>
      <c r="I171" s="239"/>
      <c r="J171" s="239">
        <v>505</v>
      </c>
      <c r="K171" s="252" t="s">
        <v>263</v>
      </c>
      <c r="L171" s="226">
        <f t="shared" si="14"/>
        <v>0</v>
      </c>
      <c r="M171" s="253"/>
      <c r="N171" s="253"/>
    </row>
    <row r="172" spans="1:14" ht="21.75" customHeight="1">
      <c r="A172" s="234"/>
      <c r="B172" s="235"/>
      <c r="C172" s="236"/>
      <c r="D172" s="237" t="s">
        <v>264</v>
      </c>
      <c r="E172" s="238">
        <f t="shared" si="12"/>
        <v>93</v>
      </c>
      <c r="F172" s="229">
        <f t="shared" si="13"/>
        <v>93</v>
      </c>
      <c r="G172" s="238">
        <v>83</v>
      </c>
      <c r="H172" s="238">
        <v>10</v>
      </c>
      <c r="I172" s="238"/>
      <c r="J172" s="238"/>
      <c r="K172" s="258"/>
      <c r="L172" s="226">
        <f t="shared" si="14"/>
        <v>0</v>
      </c>
      <c r="M172" s="253"/>
      <c r="N172" s="253"/>
    </row>
    <row r="173" spans="1:14" ht="16.5" customHeight="1">
      <c r="A173" s="234"/>
      <c r="B173" s="235"/>
      <c r="C173" s="236"/>
      <c r="D173" s="237" t="s">
        <v>265</v>
      </c>
      <c r="E173" s="238">
        <f t="shared" si="12"/>
        <v>10</v>
      </c>
      <c r="F173" s="229">
        <f t="shared" si="13"/>
        <v>10</v>
      </c>
      <c r="G173" s="238"/>
      <c r="H173" s="238"/>
      <c r="I173" s="238"/>
      <c r="J173" s="238">
        <v>10</v>
      </c>
      <c r="K173" s="257" t="s">
        <v>266</v>
      </c>
      <c r="L173" s="226">
        <f t="shared" si="14"/>
        <v>0</v>
      </c>
      <c r="M173" s="253"/>
      <c r="N173" s="253"/>
    </row>
    <row r="174" spans="1:14" ht="12">
      <c r="A174" s="234"/>
      <c r="B174" s="235"/>
      <c r="C174" s="236">
        <v>2</v>
      </c>
      <c r="D174" s="237" t="s">
        <v>131</v>
      </c>
      <c r="E174" s="238">
        <f t="shared" si="12"/>
        <v>0</v>
      </c>
      <c r="F174" s="229">
        <f t="shared" si="13"/>
        <v>0</v>
      </c>
      <c r="G174" s="239">
        <v>0</v>
      </c>
      <c r="H174" s="239"/>
      <c r="I174" s="239"/>
      <c r="J174" s="239"/>
      <c r="K174" s="260"/>
      <c r="L174" s="226">
        <f t="shared" si="14"/>
        <v>0</v>
      </c>
      <c r="M174" s="239"/>
      <c r="N174" s="239"/>
    </row>
    <row r="175" spans="1:14" ht="24" customHeight="1">
      <c r="A175" s="234"/>
      <c r="B175" s="235"/>
      <c r="C175" s="236">
        <v>4</v>
      </c>
      <c r="D175" s="237" t="s">
        <v>267</v>
      </c>
      <c r="E175" s="238">
        <f t="shared" si="12"/>
        <v>154.09</v>
      </c>
      <c r="F175" s="229">
        <f t="shared" si="13"/>
        <v>154.09</v>
      </c>
      <c r="G175" s="238">
        <v>154.09</v>
      </c>
      <c r="H175" s="238"/>
      <c r="I175" s="238"/>
      <c r="J175" s="238"/>
      <c r="K175" s="258"/>
      <c r="L175" s="226">
        <f t="shared" si="14"/>
        <v>0</v>
      </c>
      <c r="M175" s="253"/>
      <c r="N175" s="253"/>
    </row>
    <row r="176" spans="1:14" ht="42.75" customHeight="1">
      <c r="A176" s="234"/>
      <c r="B176" s="235"/>
      <c r="C176" s="236">
        <v>5</v>
      </c>
      <c r="D176" s="237" t="s">
        <v>268</v>
      </c>
      <c r="E176" s="238">
        <f t="shared" si="12"/>
        <v>143.81</v>
      </c>
      <c r="F176" s="229">
        <f t="shared" si="13"/>
        <v>143.81</v>
      </c>
      <c r="G176" s="238">
        <v>143.81</v>
      </c>
      <c r="H176" s="238"/>
      <c r="I176" s="238"/>
      <c r="J176" s="238"/>
      <c r="K176" s="258"/>
      <c r="L176" s="226">
        <f t="shared" si="14"/>
        <v>0</v>
      </c>
      <c r="M176" s="253"/>
      <c r="N176" s="253"/>
    </row>
    <row r="177" spans="1:14" ht="21.75" customHeight="1">
      <c r="A177" s="234"/>
      <c r="B177" s="235"/>
      <c r="C177" s="236">
        <v>7</v>
      </c>
      <c r="D177" s="237" t="s">
        <v>269</v>
      </c>
      <c r="E177" s="238">
        <f t="shared" si="12"/>
        <v>0</v>
      </c>
      <c r="F177" s="229">
        <f t="shared" si="13"/>
        <v>0</v>
      </c>
      <c r="G177" s="238">
        <v>0</v>
      </c>
      <c r="H177" s="238"/>
      <c r="I177" s="238"/>
      <c r="J177" s="238"/>
      <c r="K177" s="258"/>
      <c r="L177" s="226">
        <f t="shared" si="14"/>
        <v>0</v>
      </c>
      <c r="M177" s="253"/>
      <c r="N177" s="253"/>
    </row>
    <row r="178" spans="1:33" s="214" customFormat="1" ht="21.75" customHeight="1">
      <c r="A178" s="225"/>
      <c r="B178" s="232"/>
      <c r="C178" s="233">
        <v>9</v>
      </c>
      <c r="D178" s="231" t="s">
        <v>270</v>
      </c>
      <c r="E178" s="226">
        <f t="shared" si="12"/>
        <v>128.66</v>
      </c>
      <c r="F178" s="229">
        <f t="shared" si="13"/>
        <v>128.66</v>
      </c>
      <c r="G178" s="226">
        <f>G179+G180</f>
        <v>128.66</v>
      </c>
      <c r="H178" s="226">
        <f>H179+H180</f>
        <v>0</v>
      </c>
      <c r="I178" s="226">
        <f>I179+I180</f>
        <v>0</v>
      </c>
      <c r="J178" s="226">
        <f>J179+J180</f>
        <v>0</v>
      </c>
      <c r="K178" s="264"/>
      <c r="L178" s="226">
        <f t="shared" si="14"/>
        <v>0</v>
      </c>
      <c r="M178" s="226">
        <f>M179+M180</f>
        <v>0</v>
      </c>
      <c r="N178" s="226">
        <f>N179+N180</f>
        <v>0</v>
      </c>
      <c r="O178" s="251"/>
      <c r="P178" s="251"/>
      <c r="Q178" s="251"/>
      <c r="R178" s="251"/>
      <c r="S178" s="251"/>
      <c r="T178" s="251"/>
      <c r="U178" s="251"/>
      <c r="V178" s="251"/>
      <c r="W178" s="251"/>
      <c r="X178" s="251"/>
      <c r="Y178" s="251"/>
      <c r="Z178" s="251"/>
      <c r="AA178" s="251"/>
      <c r="AB178" s="251"/>
      <c r="AC178" s="251"/>
      <c r="AD178" s="251"/>
      <c r="AE178" s="251"/>
      <c r="AF178" s="251"/>
      <c r="AG178" s="251"/>
    </row>
    <row r="179" spans="1:14" ht="19.5" customHeight="1">
      <c r="A179" s="234"/>
      <c r="B179" s="235"/>
      <c r="C179" s="236"/>
      <c r="D179" s="237" t="s">
        <v>271</v>
      </c>
      <c r="E179" s="226">
        <f t="shared" si="12"/>
        <v>128.66</v>
      </c>
      <c r="F179" s="229">
        <f t="shared" si="13"/>
        <v>128.66</v>
      </c>
      <c r="G179" s="238">
        <v>128.66</v>
      </c>
      <c r="H179" s="238"/>
      <c r="I179" s="238"/>
      <c r="J179" s="238"/>
      <c r="K179" s="257"/>
      <c r="L179" s="226">
        <f t="shared" si="14"/>
        <v>0</v>
      </c>
      <c r="M179" s="253"/>
      <c r="N179" s="253"/>
    </row>
    <row r="180" spans="1:14" ht="12">
      <c r="A180" s="234"/>
      <c r="B180" s="235"/>
      <c r="C180" s="236"/>
      <c r="D180" s="237" t="s">
        <v>272</v>
      </c>
      <c r="E180" s="226">
        <f t="shared" si="12"/>
        <v>0</v>
      </c>
      <c r="F180" s="229">
        <f t="shared" si="13"/>
        <v>0</v>
      </c>
      <c r="G180" s="238">
        <v>0</v>
      </c>
      <c r="H180" s="238"/>
      <c r="I180" s="238"/>
      <c r="J180" s="238"/>
      <c r="K180" s="258"/>
      <c r="L180" s="226">
        <f t="shared" si="14"/>
        <v>0</v>
      </c>
      <c r="M180" s="253"/>
      <c r="N180" s="253"/>
    </row>
    <row r="181" spans="1:32" ht="42.75" customHeight="1">
      <c r="A181" s="234"/>
      <c r="B181" s="235"/>
      <c r="C181" s="236">
        <v>12</v>
      </c>
      <c r="D181" s="237" t="s">
        <v>273</v>
      </c>
      <c r="E181" s="238">
        <f t="shared" si="12"/>
        <v>106.65</v>
      </c>
      <c r="F181" s="229">
        <f t="shared" si="13"/>
        <v>106.65</v>
      </c>
      <c r="G181" s="238">
        <v>106.65</v>
      </c>
      <c r="H181" s="238"/>
      <c r="I181" s="238"/>
      <c r="J181" s="238"/>
      <c r="K181" s="258"/>
      <c r="L181" s="226">
        <f t="shared" si="14"/>
        <v>0</v>
      </c>
      <c r="M181" s="253"/>
      <c r="N181" s="253"/>
      <c r="AF181" s="267"/>
    </row>
    <row r="182" spans="1:14" ht="12">
      <c r="A182" s="234"/>
      <c r="B182" s="235"/>
      <c r="C182" s="236">
        <v>99</v>
      </c>
      <c r="D182" s="237" t="s">
        <v>274</v>
      </c>
      <c r="E182" s="238">
        <f t="shared" si="12"/>
        <v>0</v>
      </c>
      <c r="F182" s="229">
        <f t="shared" si="13"/>
        <v>0</v>
      </c>
      <c r="G182" s="238"/>
      <c r="H182" s="238"/>
      <c r="I182" s="238"/>
      <c r="J182" s="238"/>
      <c r="K182" s="258"/>
      <c r="L182" s="226">
        <f t="shared" si="14"/>
        <v>0</v>
      </c>
      <c r="M182" s="238"/>
      <c r="N182" s="253"/>
    </row>
    <row r="183" spans="1:33" s="214" customFormat="1" ht="12">
      <c r="A183" s="225"/>
      <c r="B183" s="232">
        <v>2</v>
      </c>
      <c r="C183" s="233"/>
      <c r="D183" s="231" t="s">
        <v>275</v>
      </c>
      <c r="E183" s="226">
        <f t="shared" si="12"/>
        <v>235.44400000000002</v>
      </c>
      <c r="F183" s="229">
        <f t="shared" si="13"/>
        <v>235.44400000000002</v>
      </c>
      <c r="G183" s="226">
        <f>G184+G185</f>
        <v>233.44400000000002</v>
      </c>
      <c r="H183" s="226">
        <f>H184+H185</f>
        <v>2</v>
      </c>
      <c r="I183" s="226">
        <f>I184+I185</f>
        <v>0</v>
      </c>
      <c r="J183" s="226">
        <f>J184+J185</f>
        <v>0</v>
      </c>
      <c r="K183" s="264"/>
      <c r="L183" s="226">
        <f t="shared" si="14"/>
        <v>0</v>
      </c>
      <c r="M183" s="226">
        <f>M184+M185</f>
        <v>0</v>
      </c>
      <c r="N183" s="226">
        <f>N184+N185</f>
        <v>0</v>
      </c>
      <c r="O183" s="251"/>
      <c r="P183" s="251"/>
      <c r="Q183" s="251"/>
      <c r="R183" s="251"/>
      <c r="S183" s="251"/>
      <c r="T183" s="251"/>
      <c r="U183" s="251"/>
      <c r="V183" s="251"/>
      <c r="W183" s="251"/>
      <c r="X183" s="251"/>
      <c r="Y183" s="251"/>
      <c r="Z183" s="251"/>
      <c r="AA183" s="251"/>
      <c r="AB183" s="251"/>
      <c r="AC183" s="251"/>
      <c r="AD183" s="251"/>
      <c r="AE183" s="251"/>
      <c r="AF183" s="251"/>
      <c r="AG183" s="251"/>
    </row>
    <row r="184" spans="1:14" ht="36">
      <c r="A184" s="234"/>
      <c r="B184" s="235"/>
      <c r="C184" s="236">
        <v>4</v>
      </c>
      <c r="D184" s="237" t="s">
        <v>276</v>
      </c>
      <c r="E184" s="238">
        <f t="shared" si="12"/>
        <v>107.364</v>
      </c>
      <c r="F184" s="229">
        <f t="shared" si="13"/>
        <v>107.364</v>
      </c>
      <c r="G184" s="238">
        <v>105.364</v>
      </c>
      <c r="H184" s="238">
        <v>2</v>
      </c>
      <c r="I184" s="238"/>
      <c r="J184" s="238"/>
      <c r="K184" s="258"/>
      <c r="L184" s="226">
        <f t="shared" si="14"/>
        <v>0</v>
      </c>
      <c r="M184" s="253"/>
      <c r="N184" s="253"/>
    </row>
    <row r="185" spans="1:14" ht="12">
      <c r="A185" s="234"/>
      <c r="B185" s="235"/>
      <c r="C185" s="236">
        <v>5</v>
      </c>
      <c r="D185" s="237" t="s">
        <v>277</v>
      </c>
      <c r="E185" s="238">
        <f t="shared" si="12"/>
        <v>128.08</v>
      </c>
      <c r="F185" s="229">
        <f t="shared" si="13"/>
        <v>128.08</v>
      </c>
      <c r="G185" s="239">
        <v>128.08</v>
      </c>
      <c r="H185" s="239"/>
      <c r="I185" s="239"/>
      <c r="J185" s="239"/>
      <c r="K185" s="260"/>
      <c r="L185" s="226">
        <f t="shared" si="14"/>
        <v>0</v>
      </c>
      <c r="M185" s="239"/>
      <c r="N185" s="253"/>
    </row>
    <row r="186" spans="1:33" s="214" customFormat="1" ht="12">
      <c r="A186" s="225"/>
      <c r="B186" s="232">
        <v>8</v>
      </c>
      <c r="C186" s="233"/>
      <c r="D186" s="231" t="s">
        <v>278</v>
      </c>
      <c r="E186" s="226">
        <f t="shared" si="12"/>
        <v>0</v>
      </c>
      <c r="F186" s="229">
        <f t="shared" si="13"/>
        <v>0</v>
      </c>
      <c r="G186" s="226">
        <f>G187+G188</f>
        <v>0</v>
      </c>
      <c r="H186" s="226">
        <f>H187+H188</f>
        <v>0</v>
      </c>
      <c r="I186" s="226">
        <f>I187+I188</f>
        <v>0</v>
      </c>
      <c r="J186" s="226">
        <f>J187+J188</f>
        <v>0</v>
      </c>
      <c r="K186" s="264"/>
      <c r="L186" s="226">
        <f t="shared" si="14"/>
        <v>0</v>
      </c>
      <c r="M186" s="226">
        <f>M187+M188</f>
        <v>0</v>
      </c>
      <c r="N186" s="226">
        <f>N187+N188</f>
        <v>0</v>
      </c>
      <c r="O186" s="251"/>
      <c r="P186" s="251"/>
      <c r="Q186" s="251"/>
      <c r="R186" s="251"/>
      <c r="S186" s="251"/>
      <c r="T186" s="251"/>
      <c r="U186" s="251"/>
      <c r="V186" s="251"/>
      <c r="W186" s="251"/>
      <c r="X186" s="251"/>
      <c r="Y186" s="251"/>
      <c r="Z186" s="251"/>
      <c r="AA186" s="251"/>
      <c r="AB186" s="251"/>
      <c r="AC186" s="251"/>
      <c r="AD186" s="251"/>
      <c r="AE186" s="251"/>
      <c r="AF186" s="251"/>
      <c r="AG186" s="251"/>
    </row>
    <row r="187" spans="1:14" ht="21.75" customHeight="1">
      <c r="A187" s="234"/>
      <c r="B187" s="235"/>
      <c r="C187" s="236">
        <v>4</v>
      </c>
      <c r="D187" s="237" t="s">
        <v>279</v>
      </c>
      <c r="E187" s="238">
        <f t="shared" si="12"/>
        <v>0</v>
      </c>
      <c r="F187" s="229">
        <f t="shared" si="13"/>
        <v>0</v>
      </c>
      <c r="G187" s="238"/>
      <c r="H187" s="238"/>
      <c r="I187" s="238"/>
      <c r="J187" s="238"/>
      <c r="K187" s="258"/>
      <c r="L187" s="226">
        <f t="shared" si="14"/>
        <v>0</v>
      </c>
      <c r="M187" s="253"/>
      <c r="N187" s="253"/>
    </row>
    <row r="188" spans="1:14" ht="20.25" customHeight="1">
      <c r="A188" s="225"/>
      <c r="B188" s="232"/>
      <c r="C188" s="233">
        <v>99</v>
      </c>
      <c r="D188" s="237" t="s">
        <v>280</v>
      </c>
      <c r="E188" s="226">
        <f t="shared" si="12"/>
        <v>0</v>
      </c>
      <c r="F188" s="229">
        <f t="shared" si="13"/>
        <v>0</v>
      </c>
      <c r="G188" s="226"/>
      <c r="H188" s="226"/>
      <c r="I188" s="226"/>
      <c r="J188" s="226"/>
      <c r="K188" s="264"/>
      <c r="L188" s="226">
        <f t="shared" si="14"/>
        <v>0</v>
      </c>
      <c r="M188" s="253"/>
      <c r="N188" s="253"/>
    </row>
    <row r="189" spans="1:33" s="214" customFormat="1" ht="24">
      <c r="A189" s="225"/>
      <c r="B189" s="232">
        <v>99</v>
      </c>
      <c r="C189" s="233"/>
      <c r="D189" s="225" t="s">
        <v>281</v>
      </c>
      <c r="E189" s="226">
        <f t="shared" si="12"/>
        <v>0</v>
      </c>
      <c r="F189" s="229">
        <f t="shared" si="13"/>
        <v>0</v>
      </c>
      <c r="G189" s="226">
        <f>G190</f>
        <v>0</v>
      </c>
      <c r="H189" s="226">
        <f>H190</f>
        <v>0</v>
      </c>
      <c r="I189" s="226">
        <f>I190</f>
        <v>0</v>
      </c>
      <c r="J189" s="226">
        <f>J190</f>
        <v>0</v>
      </c>
      <c r="K189" s="264"/>
      <c r="L189" s="226">
        <f t="shared" si="14"/>
        <v>0</v>
      </c>
      <c r="M189" s="226">
        <f>M190</f>
        <v>0</v>
      </c>
      <c r="N189" s="226">
        <f>N190</f>
        <v>0</v>
      </c>
      <c r="O189" s="251"/>
      <c r="P189" s="251"/>
      <c r="Q189" s="251"/>
      <c r="R189" s="251"/>
      <c r="S189" s="251"/>
      <c r="T189" s="251"/>
      <c r="U189" s="251"/>
      <c r="V189" s="251"/>
      <c r="W189" s="251"/>
      <c r="X189" s="251"/>
      <c r="Y189" s="251"/>
      <c r="Z189" s="251"/>
      <c r="AA189" s="251"/>
      <c r="AB189" s="251"/>
      <c r="AC189" s="251"/>
      <c r="AD189" s="251"/>
      <c r="AE189" s="251"/>
      <c r="AF189" s="251"/>
      <c r="AG189" s="251"/>
    </row>
    <row r="190" spans="1:14" ht="24">
      <c r="A190" s="234"/>
      <c r="B190" s="235"/>
      <c r="C190" s="236">
        <v>99</v>
      </c>
      <c r="D190" s="234" t="s">
        <v>282</v>
      </c>
      <c r="E190" s="238">
        <f t="shared" si="12"/>
        <v>0</v>
      </c>
      <c r="F190" s="229">
        <f t="shared" si="13"/>
        <v>0</v>
      </c>
      <c r="G190" s="239"/>
      <c r="H190" s="239"/>
      <c r="I190" s="239"/>
      <c r="J190" s="239"/>
      <c r="K190" s="260"/>
      <c r="L190" s="226">
        <f t="shared" si="14"/>
        <v>0</v>
      </c>
      <c r="M190" s="239"/>
      <c r="N190" s="253"/>
    </row>
    <row r="191" spans="1:14" ht="12">
      <c r="A191" s="225">
        <v>208</v>
      </c>
      <c r="B191" s="232"/>
      <c r="C191" s="233"/>
      <c r="D191" s="231" t="s">
        <v>283</v>
      </c>
      <c r="E191" s="226">
        <f t="shared" si="12"/>
        <v>4384.200000000001</v>
      </c>
      <c r="F191" s="229">
        <f t="shared" si="13"/>
        <v>3295.8</v>
      </c>
      <c r="G191" s="229">
        <f>G192+G194+G196+G207+G209+G214+G216+G221+G223+G226+G229+G233+G237+G231+G212+G242</f>
        <v>1941.55</v>
      </c>
      <c r="H191" s="229">
        <f>H192+H194+H196+H207+H209+H214+H216+H221+H223+H226+H229+H233+H237+H231+H212+H242</f>
        <v>48</v>
      </c>
      <c r="I191" s="229">
        <f>I192+I194+I196+I207+I209+I214+I216+I221+I223+I226+I229+I233+I237+I231+I212+I242</f>
        <v>1275.2500000000002</v>
      </c>
      <c r="J191" s="229">
        <f>J192+J194+J196+J207+J209+J214+J216+J221+J223+J226+J229+J233+J237+J231+J212+J242</f>
        <v>31</v>
      </c>
      <c r="K191" s="254"/>
      <c r="L191" s="226">
        <f t="shared" si="14"/>
        <v>1088.4</v>
      </c>
      <c r="M191" s="229">
        <f>M192+M194+M196+M207+M209+M214+M216+M221+M223+M226+M229+M233+M237+M231+M212+M242</f>
        <v>1088.4</v>
      </c>
      <c r="N191" s="229">
        <f>N192+N194+N196+N207+N209+N214+N216+N221+N223+N226+N229+N233+N237+N231+N212+N242</f>
        <v>0</v>
      </c>
    </row>
    <row r="192" spans="1:33" s="214" customFormat="1" ht="24">
      <c r="A192" s="225"/>
      <c r="B192" s="232">
        <v>1</v>
      </c>
      <c r="C192" s="233"/>
      <c r="D192" s="231" t="s">
        <v>284</v>
      </c>
      <c r="E192" s="226">
        <f t="shared" si="12"/>
        <v>656.75</v>
      </c>
      <c r="F192" s="229">
        <f t="shared" si="13"/>
        <v>656.75</v>
      </c>
      <c r="G192" s="229">
        <f>G193</f>
        <v>636.75</v>
      </c>
      <c r="H192" s="229">
        <f>H193</f>
        <v>15</v>
      </c>
      <c r="I192" s="229">
        <f>I193</f>
        <v>0</v>
      </c>
      <c r="J192" s="229">
        <f>J193</f>
        <v>5</v>
      </c>
      <c r="K192" s="254"/>
      <c r="L192" s="226">
        <f t="shared" si="14"/>
        <v>0</v>
      </c>
      <c r="M192" s="229">
        <f>M193</f>
        <v>0</v>
      </c>
      <c r="N192" s="229">
        <f>N193</f>
        <v>0</v>
      </c>
      <c r="O192" s="251"/>
      <c r="P192" s="251"/>
      <c r="Q192" s="251"/>
      <c r="R192" s="251"/>
      <c r="S192" s="251"/>
      <c r="T192" s="251"/>
      <c r="U192" s="251"/>
      <c r="V192" s="251"/>
      <c r="W192" s="251"/>
      <c r="X192" s="251"/>
      <c r="Y192" s="251"/>
      <c r="Z192" s="251"/>
      <c r="AA192" s="251"/>
      <c r="AB192" s="251"/>
      <c r="AC192" s="251"/>
      <c r="AD192" s="251"/>
      <c r="AE192" s="251"/>
      <c r="AF192" s="251"/>
      <c r="AG192" s="251"/>
    </row>
    <row r="193" spans="1:14" ht="24" customHeight="1">
      <c r="A193" s="234"/>
      <c r="B193" s="235"/>
      <c r="C193" s="236">
        <v>1</v>
      </c>
      <c r="D193" s="237" t="s">
        <v>285</v>
      </c>
      <c r="E193" s="238">
        <f t="shared" si="12"/>
        <v>656.75</v>
      </c>
      <c r="F193" s="229">
        <f t="shared" si="13"/>
        <v>656.75</v>
      </c>
      <c r="G193" s="239">
        <v>636.75</v>
      </c>
      <c r="H193" s="239">
        <v>15</v>
      </c>
      <c r="I193" s="239"/>
      <c r="J193" s="239">
        <v>5</v>
      </c>
      <c r="K193" s="252" t="s">
        <v>286</v>
      </c>
      <c r="L193" s="226">
        <f t="shared" si="14"/>
        <v>0</v>
      </c>
      <c r="M193" s="239"/>
      <c r="N193" s="253"/>
    </row>
    <row r="194" spans="1:33" s="214" customFormat="1" ht="24" customHeight="1">
      <c r="A194" s="225"/>
      <c r="B194" s="232">
        <v>2</v>
      </c>
      <c r="C194" s="233"/>
      <c r="D194" s="231" t="s">
        <v>287</v>
      </c>
      <c r="E194" s="226">
        <f t="shared" si="12"/>
        <v>371.23</v>
      </c>
      <c r="F194" s="229">
        <f t="shared" si="13"/>
        <v>371.23</v>
      </c>
      <c r="G194" s="229">
        <f>G195</f>
        <v>327.63</v>
      </c>
      <c r="H194" s="229">
        <f>H195</f>
        <v>15</v>
      </c>
      <c r="I194" s="229">
        <f>I195</f>
        <v>18.6</v>
      </c>
      <c r="J194" s="229">
        <f>J195</f>
        <v>10</v>
      </c>
      <c r="K194" s="254"/>
      <c r="L194" s="226">
        <f t="shared" si="14"/>
        <v>0</v>
      </c>
      <c r="M194" s="229">
        <f>M195</f>
        <v>0</v>
      </c>
      <c r="N194" s="229">
        <f>N195</f>
        <v>0</v>
      </c>
      <c r="O194" s="251"/>
      <c r="P194" s="251"/>
      <c r="Q194" s="251"/>
      <c r="R194" s="251"/>
      <c r="S194" s="251"/>
      <c r="T194" s="251"/>
      <c r="U194" s="251"/>
      <c r="V194" s="251"/>
      <c r="W194" s="251"/>
      <c r="X194" s="251"/>
      <c r="Y194" s="251"/>
      <c r="Z194" s="251"/>
      <c r="AA194" s="251"/>
      <c r="AB194" s="251"/>
      <c r="AC194" s="251"/>
      <c r="AD194" s="251"/>
      <c r="AE194" s="251"/>
      <c r="AF194" s="251"/>
      <c r="AG194" s="251"/>
    </row>
    <row r="195" spans="1:14" ht="57.75" customHeight="1">
      <c r="A195" s="234"/>
      <c r="B195" s="235"/>
      <c r="C195" s="236">
        <v>1</v>
      </c>
      <c r="D195" s="237" t="s">
        <v>288</v>
      </c>
      <c r="E195" s="238">
        <f t="shared" si="12"/>
        <v>371.23</v>
      </c>
      <c r="F195" s="229">
        <f t="shared" si="13"/>
        <v>371.23</v>
      </c>
      <c r="G195" s="239">
        <v>327.63</v>
      </c>
      <c r="H195" s="239">
        <v>15</v>
      </c>
      <c r="I195" s="269">
        <v>18.6</v>
      </c>
      <c r="J195" s="239">
        <v>10</v>
      </c>
      <c r="K195" s="252" t="s">
        <v>289</v>
      </c>
      <c r="L195" s="226">
        <f t="shared" si="14"/>
        <v>0</v>
      </c>
      <c r="M195" s="253"/>
      <c r="N195" s="253"/>
    </row>
    <row r="196" spans="1:33" s="214" customFormat="1" ht="36.75" customHeight="1">
      <c r="A196" s="225"/>
      <c r="B196" s="232">
        <v>5</v>
      </c>
      <c r="C196" s="233"/>
      <c r="D196" s="231" t="s">
        <v>290</v>
      </c>
      <c r="E196" s="226">
        <f t="shared" si="12"/>
        <v>1047.13</v>
      </c>
      <c r="F196" s="229">
        <f t="shared" si="13"/>
        <v>1047.13</v>
      </c>
      <c r="G196" s="229">
        <f>G197+G202+G203+G204+G205+G206</f>
        <v>607.13</v>
      </c>
      <c r="H196" s="229">
        <f aca="true" t="shared" si="15" ref="H196:N196">H197+H202+H203+H204+H205+H206</f>
        <v>0</v>
      </c>
      <c r="I196" s="229">
        <f t="shared" si="15"/>
        <v>440</v>
      </c>
      <c r="J196" s="229">
        <f t="shared" si="15"/>
        <v>0</v>
      </c>
      <c r="K196" s="254"/>
      <c r="L196" s="226">
        <f t="shared" si="14"/>
        <v>0</v>
      </c>
      <c r="M196" s="229">
        <f t="shared" si="15"/>
        <v>0</v>
      </c>
      <c r="N196" s="229">
        <f t="shared" si="15"/>
        <v>0</v>
      </c>
      <c r="O196" s="251"/>
      <c r="P196" s="251"/>
      <c r="Q196" s="251"/>
      <c r="R196" s="251"/>
      <c r="S196" s="251"/>
      <c r="T196" s="251"/>
      <c r="U196" s="251"/>
      <c r="V196" s="251"/>
      <c r="W196" s="251"/>
      <c r="X196" s="251"/>
      <c r="Y196" s="251"/>
      <c r="Z196" s="251"/>
      <c r="AA196" s="251"/>
      <c r="AB196" s="251"/>
      <c r="AC196" s="251"/>
      <c r="AD196" s="251"/>
      <c r="AE196" s="251"/>
      <c r="AF196" s="251"/>
      <c r="AG196" s="251"/>
    </row>
    <row r="197" spans="1:33" s="214" customFormat="1" ht="12">
      <c r="A197" s="225"/>
      <c r="B197" s="232"/>
      <c r="C197" s="232">
        <v>1</v>
      </c>
      <c r="D197" s="231" t="s">
        <v>291</v>
      </c>
      <c r="E197" s="226">
        <f t="shared" si="12"/>
        <v>735.28</v>
      </c>
      <c r="F197" s="229">
        <f t="shared" si="13"/>
        <v>735.28</v>
      </c>
      <c r="G197" s="229">
        <f>SUM(G198:G201)</f>
        <v>295.28</v>
      </c>
      <c r="H197" s="229">
        <f>SUM(H198:H201)</f>
        <v>0</v>
      </c>
      <c r="I197" s="229">
        <f>SUM(I198:I201)</f>
        <v>440</v>
      </c>
      <c r="J197" s="229">
        <f>SUM(J198:J201)</f>
        <v>0</v>
      </c>
      <c r="K197" s="254"/>
      <c r="L197" s="226">
        <f t="shared" si="14"/>
        <v>0</v>
      </c>
      <c r="M197" s="229">
        <f>SUM(M198:M201)</f>
        <v>0</v>
      </c>
      <c r="N197" s="229">
        <f>SUM(N198:N201)</f>
        <v>0</v>
      </c>
      <c r="O197" s="251"/>
      <c r="P197" s="251"/>
      <c r="Q197" s="251"/>
      <c r="R197" s="251"/>
      <c r="S197" s="251"/>
      <c r="T197" s="251"/>
      <c r="U197" s="251"/>
      <c r="V197" s="251"/>
      <c r="W197" s="251"/>
      <c r="X197" s="251"/>
      <c r="Y197" s="251"/>
      <c r="Z197" s="251"/>
      <c r="AA197" s="251"/>
      <c r="AB197" s="251"/>
      <c r="AC197" s="251"/>
      <c r="AD197" s="251"/>
      <c r="AE197" s="251"/>
      <c r="AF197" s="251"/>
      <c r="AG197" s="251"/>
    </row>
    <row r="198" spans="1:33" s="216" customFormat="1" ht="21.75" customHeight="1">
      <c r="A198" s="245"/>
      <c r="B198" s="246"/>
      <c r="C198" s="246"/>
      <c r="D198" s="248" t="s">
        <v>291</v>
      </c>
      <c r="E198" s="249">
        <f t="shared" si="12"/>
        <v>295.28</v>
      </c>
      <c r="F198" s="282">
        <f t="shared" si="13"/>
        <v>295.28</v>
      </c>
      <c r="G198" s="250">
        <v>295.28</v>
      </c>
      <c r="H198" s="250"/>
      <c r="I198" s="250"/>
      <c r="J198" s="250"/>
      <c r="K198" s="286"/>
      <c r="L198" s="226">
        <f t="shared" si="14"/>
        <v>0</v>
      </c>
      <c r="M198" s="262"/>
      <c r="N198" s="262"/>
      <c r="O198" s="263"/>
      <c r="P198" s="263"/>
      <c r="Q198" s="263"/>
      <c r="R198" s="263"/>
      <c r="S198" s="263"/>
      <c r="T198" s="263"/>
      <c r="U198" s="263"/>
      <c r="V198" s="263"/>
      <c r="W198" s="263"/>
      <c r="X198" s="263"/>
      <c r="Y198" s="263"/>
      <c r="Z198" s="263"/>
      <c r="AA198" s="263"/>
      <c r="AB198" s="263"/>
      <c r="AC198" s="263"/>
      <c r="AD198" s="263"/>
      <c r="AE198" s="263"/>
      <c r="AF198" s="263"/>
      <c r="AG198" s="263"/>
    </row>
    <row r="199" spans="1:14" ht="15" customHeight="1">
      <c r="A199" s="234"/>
      <c r="B199" s="235"/>
      <c r="C199" s="235"/>
      <c r="D199" s="237" t="s">
        <v>292</v>
      </c>
      <c r="E199" s="238">
        <f t="shared" si="12"/>
        <v>185</v>
      </c>
      <c r="F199" s="229">
        <f t="shared" si="13"/>
        <v>185</v>
      </c>
      <c r="G199" s="239"/>
      <c r="H199" s="239"/>
      <c r="I199" s="239">
        <v>185</v>
      </c>
      <c r="J199" s="239"/>
      <c r="K199" s="252" t="s">
        <v>293</v>
      </c>
      <c r="L199" s="226">
        <f t="shared" si="14"/>
        <v>0</v>
      </c>
      <c r="M199" s="253"/>
      <c r="N199" s="253"/>
    </row>
    <row r="200" spans="1:14" ht="15" customHeight="1">
      <c r="A200" s="234"/>
      <c r="B200" s="235"/>
      <c r="C200" s="235"/>
      <c r="D200" s="237" t="s">
        <v>294</v>
      </c>
      <c r="E200" s="238">
        <f aca="true" t="shared" si="16" ref="E200:E205">F200+L200</f>
        <v>255</v>
      </c>
      <c r="F200" s="229">
        <f>G200+H200+I200+J200</f>
        <v>255</v>
      </c>
      <c r="G200" s="239"/>
      <c r="H200" s="239"/>
      <c r="I200" s="239">
        <v>255</v>
      </c>
      <c r="J200" s="239"/>
      <c r="K200" s="252" t="s">
        <v>295</v>
      </c>
      <c r="L200" s="226">
        <f t="shared" si="14"/>
        <v>0</v>
      </c>
      <c r="M200" s="253"/>
      <c r="N200" s="253"/>
    </row>
    <row r="201" spans="1:14" ht="21.75" customHeight="1">
      <c r="A201" s="234"/>
      <c r="B201" s="235"/>
      <c r="C201" s="235"/>
      <c r="D201" s="237" t="s">
        <v>296</v>
      </c>
      <c r="E201" s="238">
        <f t="shared" si="16"/>
        <v>0</v>
      </c>
      <c r="F201" s="229">
        <f>G201+H201+I201+J201</f>
        <v>0</v>
      </c>
      <c r="G201" s="239"/>
      <c r="H201" s="239"/>
      <c r="I201" s="239"/>
      <c r="J201" s="239"/>
      <c r="K201" s="260"/>
      <c r="L201" s="226">
        <f>M201+N201</f>
        <v>0</v>
      </c>
      <c r="M201" s="253"/>
      <c r="N201" s="253"/>
    </row>
    <row r="202" spans="1:14" ht="12">
      <c r="A202" s="234"/>
      <c r="B202" s="235"/>
      <c r="C202" s="235">
        <v>2</v>
      </c>
      <c r="D202" s="237" t="s">
        <v>297</v>
      </c>
      <c r="E202" s="238">
        <f t="shared" si="16"/>
        <v>311.85</v>
      </c>
      <c r="F202" s="229">
        <f>G202+H202+I202+J202</f>
        <v>311.85</v>
      </c>
      <c r="G202" s="239">
        <v>311.85</v>
      </c>
      <c r="H202" s="239"/>
      <c r="I202" s="239"/>
      <c r="J202" s="239"/>
      <c r="K202" s="260"/>
      <c r="L202" s="226">
        <f>M202+N202</f>
        <v>0</v>
      </c>
      <c r="M202" s="253"/>
      <c r="N202" s="253"/>
    </row>
    <row r="203" spans="1:35" ht="27.75" customHeight="1">
      <c r="A203" s="234"/>
      <c r="B203" s="235"/>
      <c r="C203" s="235">
        <v>3</v>
      </c>
      <c r="D203" s="237" t="s">
        <v>298</v>
      </c>
      <c r="E203" s="238">
        <f t="shared" si="16"/>
        <v>0</v>
      </c>
      <c r="F203" s="229">
        <f>G203+H203+I203+J203</f>
        <v>0</v>
      </c>
      <c r="G203" s="239"/>
      <c r="H203" s="239"/>
      <c r="I203" s="239"/>
      <c r="J203" s="239"/>
      <c r="K203" s="252"/>
      <c r="L203" s="226">
        <f>M203+N203</f>
        <v>0</v>
      </c>
      <c r="M203" s="253"/>
      <c r="N203" s="253"/>
      <c r="AI203" s="221">
        <v>33.2488</v>
      </c>
    </row>
    <row r="204" spans="1:14" ht="24" customHeight="1">
      <c r="A204" s="234"/>
      <c r="B204" s="235"/>
      <c r="C204" s="235">
        <v>5</v>
      </c>
      <c r="D204" s="237" t="s">
        <v>299</v>
      </c>
      <c r="E204" s="238">
        <f t="shared" si="16"/>
        <v>0</v>
      </c>
      <c r="F204" s="229"/>
      <c r="G204" s="239"/>
      <c r="H204" s="239"/>
      <c r="I204" s="239"/>
      <c r="J204" s="239"/>
      <c r="K204" s="252"/>
      <c r="L204" s="226">
        <f>M204+N204</f>
        <v>0</v>
      </c>
      <c r="M204" s="253"/>
      <c r="N204" s="253"/>
    </row>
    <row r="205" spans="1:14" ht="24" customHeight="1">
      <c r="A205" s="234"/>
      <c r="B205" s="235"/>
      <c r="C205" s="235">
        <v>6</v>
      </c>
      <c r="D205" s="237" t="s">
        <v>300</v>
      </c>
      <c r="E205" s="238">
        <f t="shared" si="16"/>
        <v>0</v>
      </c>
      <c r="F205" s="229"/>
      <c r="G205" s="239"/>
      <c r="H205" s="239"/>
      <c r="I205" s="239"/>
      <c r="J205" s="239"/>
      <c r="K205" s="252"/>
      <c r="L205" s="226">
        <f>M205+N205</f>
        <v>0</v>
      </c>
      <c r="M205" s="253"/>
      <c r="N205" s="253"/>
    </row>
    <row r="206" spans="1:14" ht="27.75" customHeight="1">
      <c r="A206" s="234"/>
      <c r="B206" s="235"/>
      <c r="C206" s="235">
        <v>7</v>
      </c>
      <c r="D206" s="237" t="s">
        <v>301</v>
      </c>
      <c r="E206" s="238">
        <f aca="true" t="shared" si="17" ref="E206:E234">F206+L206</f>
        <v>0</v>
      </c>
      <c r="F206" s="229">
        <f aca="true" t="shared" si="18" ref="F206:F234">G206+H206+I206+J206</f>
        <v>0</v>
      </c>
      <c r="G206" s="239"/>
      <c r="H206" s="239"/>
      <c r="I206" s="239"/>
      <c r="J206" s="239"/>
      <c r="K206" s="260"/>
      <c r="L206" s="226">
        <f aca="true" t="shared" si="19" ref="L206:L266">M206+N206</f>
        <v>0</v>
      </c>
      <c r="M206" s="253"/>
      <c r="N206" s="253"/>
    </row>
    <row r="207" spans="1:33" s="214" customFormat="1" ht="12">
      <c r="A207" s="225"/>
      <c r="B207" s="232">
        <v>7</v>
      </c>
      <c r="C207" s="232"/>
      <c r="D207" s="231" t="s">
        <v>302</v>
      </c>
      <c r="E207" s="226">
        <f t="shared" si="17"/>
        <v>509.4</v>
      </c>
      <c r="F207" s="229">
        <f t="shared" si="18"/>
        <v>0</v>
      </c>
      <c r="G207" s="229">
        <f>G208</f>
        <v>0</v>
      </c>
      <c r="H207" s="229">
        <f>H208</f>
        <v>0</v>
      </c>
      <c r="I207" s="229">
        <f>I208</f>
        <v>0</v>
      </c>
      <c r="J207" s="229">
        <f>J208</f>
        <v>0</v>
      </c>
      <c r="K207" s="254"/>
      <c r="L207" s="226">
        <f t="shared" si="19"/>
        <v>509.4</v>
      </c>
      <c r="M207" s="229">
        <f>M208</f>
        <v>509.4</v>
      </c>
      <c r="N207" s="229">
        <f>N208</f>
        <v>0</v>
      </c>
      <c r="O207" s="251"/>
      <c r="P207" s="251"/>
      <c r="Q207" s="251"/>
      <c r="R207" s="251"/>
      <c r="S207" s="251"/>
      <c r="T207" s="251"/>
      <c r="U207" s="251"/>
      <c r="V207" s="251"/>
      <c r="W207" s="251"/>
      <c r="X207" s="251"/>
      <c r="Y207" s="251"/>
      <c r="Z207" s="251"/>
      <c r="AA207" s="251"/>
      <c r="AB207" s="251"/>
      <c r="AC207" s="251"/>
      <c r="AD207" s="251"/>
      <c r="AE207" s="251"/>
      <c r="AF207" s="251"/>
      <c r="AG207" s="251"/>
    </row>
    <row r="208" spans="1:14" ht="12">
      <c r="A208" s="234"/>
      <c r="B208" s="235"/>
      <c r="C208" s="235">
        <v>99</v>
      </c>
      <c r="D208" s="237" t="s">
        <v>303</v>
      </c>
      <c r="E208" s="238">
        <f t="shared" si="17"/>
        <v>509.4</v>
      </c>
      <c r="F208" s="229">
        <f t="shared" si="18"/>
        <v>0</v>
      </c>
      <c r="G208" s="239"/>
      <c r="H208" s="239"/>
      <c r="I208" s="239"/>
      <c r="J208" s="239"/>
      <c r="K208" s="260"/>
      <c r="L208" s="226">
        <f t="shared" si="19"/>
        <v>509.4</v>
      </c>
      <c r="M208" s="253">
        <v>509.4</v>
      </c>
      <c r="N208" s="253"/>
    </row>
    <row r="209" spans="1:33" s="214" customFormat="1" ht="12">
      <c r="A209" s="225"/>
      <c r="B209" s="232">
        <v>8</v>
      </c>
      <c r="C209" s="233"/>
      <c r="D209" s="231" t="s">
        <v>304</v>
      </c>
      <c r="E209" s="226">
        <f t="shared" si="17"/>
        <v>0</v>
      </c>
      <c r="F209" s="229">
        <f t="shared" si="18"/>
        <v>0</v>
      </c>
      <c r="G209" s="229">
        <f>G210+G211</f>
        <v>0</v>
      </c>
      <c r="H209" s="229">
        <f>H210+H211</f>
        <v>0</v>
      </c>
      <c r="I209" s="229">
        <f>I210+I211</f>
        <v>0</v>
      </c>
      <c r="J209" s="229">
        <f>J210+J211</f>
        <v>0</v>
      </c>
      <c r="K209" s="254"/>
      <c r="L209" s="226">
        <f t="shared" si="19"/>
        <v>0</v>
      </c>
      <c r="M209" s="229">
        <f>M210+M211</f>
        <v>0</v>
      </c>
      <c r="N209" s="229">
        <f>N210+N211</f>
        <v>0</v>
      </c>
      <c r="O209" s="251"/>
      <c r="P209" s="251"/>
      <c r="Q209" s="251"/>
      <c r="R209" s="251"/>
      <c r="S209" s="251"/>
      <c r="T209" s="251"/>
      <c r="U209" s="251"/>
      <c r="V209" s="251"/>
      <c r="W209" s="251"/>
      <c r="X209" s="251"/>
      <c r="Y209" s="251"/>
      <c r="Z209" s="251"/>
      <c r="AA209" s="251"/>
      <c r="AB209" s="251"/>
      <c r="AC209" s="251"/>
      <c r="AD209" s="251"/>
      <c r="AE209" s="251"/>
      <c r="AF209" s="251"/>
      <c r="AG209" s="251"/>
    </row>
    <row r="210" spans="1:14" ht="12">
      <c r="A210" s="234"/>
      <c r="B210" s="235"/>
      <c r="C210" s="236">
        <v>1</v>
      </c>
      <c r="D210" s="237" t="s">
        <v>305</v>
      </c>
      <c r="E210" s="238">
        <f t="shared" si="17"/>
        <v>0</v>
      </c>
      <c r="F210" s="229">
        <f t="shared" si="18"/>
        <v>0</v>
      </c>
      <c r="G210" s="239"/>
      <c r="H210" s="239"/>
      <c r="I210" s="239"/>
      <c r="J210" s="239"/>
      <c r="K210" s="252"/>
      <c r="L210" s="226">
        <f t="shared" si="19"/>
        <v>0</v>
      </c>
      <c r="M210" s="253"/>
      <c r="N210" s="253"/>
    </row>
    <row r="211" spans="1:14" ht="12">
      <c r="A211" s="234"/>
      <c r="B211" s="235"/>
      <c r="C211" s="236">
        <v>99</v>
      </c>
      <c r="D211" s="237" t="s">
        <v>306</v>
      </c>
      <c r="E211" s="238">
        <f t="shared" si="17"/>
        <v>0</v>
      </c>
      <c r="F211" s="229">
        <f t="shared" si="18"/>
        <v>0</v>
      </c>
      <c r="G211" s="239"/>
      <c r="H211" s="239"/>
      <c r="I211" s="239"/>
      <c r="J211" s="239"/>
      <c r="K211" s="260"/>
      <c r="L211" s="226">
        <f t="shared" si="19"/>
        <v>0</v>
      </c>
      <c r="M211" s="253"/>
      <c r="N211" s="253"/>
    </row>
    <row r="212" spans="1:33" s="214" customFormat="1" ht="12">
      <c r="A212" s="225"/>
      <c r="B212" s="232">
        <v>9</v>
      </c>
      <c r="C212" s="233"/>
      <c r="D212" s="231" t="s">
        <v>307</v>
      </c>
      <c r="E212" s="226">
        <f t="shared" si="17"/>
        <v>0</v>
      </c>
      <c r="F212" s="229">
        <f t="shared" si="18"/>
        <v>0</v>
      </c>
      <c r="G212" s="229">
        <f>G213</f>
        <v>0</v>
      </c>
      <c r="H212" s="229">
        <f>H213</f>
        <v>0</v>
      </c>
      <c r="I212" s="229">
        <f>I213</f>
        <v>0</v>
      </c>
      <c r="J212" s="229">
        <f>J213</f>
        <v>0</v>
      </c>
      <c r="K212" s="254"/>
      <c r="L212" s="226">
        <f t="shared" si="19"/>
        <v>0</v>
      </c>
      <c r="M212" s="244">
        <f>M213</f>
        <v>0</v>
      </c>
      <c r="N212" s="244">
        <f>N213</f>
        <v>0</v>
      </c>
      <c r="O212" s="251"/>
      <c r="P212" s="251"/>
      <c r="Q212" s="251"/>
      <c r="R212" s="251"/>
      <c r="S212" s="251"/>
      <c r="T212" s="251"/>
      <c r="U212" s="251"/>
      <c r="V212" s="251"/>
      <c r="W212" s="251"/>
      <c r="X212" s="251"/>
      <c r="Y212" s="251"/>
      <c r="Z212" s="251"/>
      <c r="AA212" s="251"/>
      <c r="AB212" s="251"/>
      <c r="AC212" s="251"/>
      <c r="AD212" s="251"/>
      <c r="AE212" s="251"/>
      <c r="AF212" s="251"/>
      <c r="AG212" s="251"/>
    </row>
    <row r="213" spans="1:14" ht="12">
      <c r="A213" s="234"/>
      <c r="B213" s="235"/>
      <c r="C213" s="236">
        <v>4</v>
      </c>
      <c r="D213" s="237" t="s">
        <v>308</v>
      </c>
      <c r="E213" s="238">
        <f t="shared" si="17"/>
        <v>0</v>
      </c>
      <c r="F213" s="229">
        <f t="shared" si="18"/>
        <v>0</v>
      </c>
      <c r="G213" s="239"/>
      <c r="H213" s="239"/>
      <c r="I213" s="239"/>
      <c r="J213" s="239"/>
      <c r="K213" s="260"/>
      <c r="L213" s="226">
        <f t="shared" si="19"/>
        <v>0</v>
      </c>
      <c r="M213" s="253"/>
      <c r="N213" s="253"/>
    </row>
    <row r="214" spans="1:33" s="214" customFormat="1" ht="12">
      <c r="A214" s="225"/>
      <c r="B214" s="232">
        <v>10</v>
      </c>
      <c r="C214" s="233"/>
      <c r="D214" s="231" t="s">
        <v>309</v>
      </c>
      <c r="E214" s="226">
        <f t="shared" si="17"/>
        <v>12.1</v>
      </c>
      <c r="F214" s="229">
        <f t="shared" si="18"/>
        <v>12.1</v>
      </c>
      <c r="G214" s="229">
        <f>G215</f>
        <v>0</v>
      </c>
      <c r="H214" s="229">
        <f>H215</f>
        <v>0</v>
      </c>
      <c r="I214" s="229">
        <f>I215</f>
        <v>12.1</v>
      </c>
      <c r="J214" s="229">
        <f>J215</f>
        <v>0</v>
      </c>
      <c r="K214" s="254"/>
      <c r="L214" s="226">
        <f t="shared" si="19"/>
        <v>0</v>
      </c>
      <c r="M214" s="229">
        <f>M215</f>
        <v>0</v>
      </c>
      <c r="N214" s="229">
        <f>N215</f>
        <v>0</v>
      </c>
      <c r="O214" s="251"/>
      <c r="P214" s="251"/>
      <c r="Q214" s="251"/>
      <c r="R214" s="251"/>
      <c r="S214" s="251"/>
      <c r="T214" s="251"/>
      <c r="U214" s="251"/>
      <c r="V214" s="251"/>
      <c r="W214" s="251"/>
      <c r="X214" s="251"/>
      <c r="Y214" s="251"/>
      <c r="Z214" s="251"/>
      <c r="AA214" s="251"/>
      <c r="AB214" s="251"/>
      <c r="AC214" s="251"/>
      <c r="AD214" s="251"/>
      <c r="AE214" s="251"/>
      <c r="AF214" s="251"/>
      <c r="AG214" s="251"/>
    </row>
    <row r="215" spans="1:14" ht="22.5">
      <c r="A215" s="234"/>
      <c r="B215" s="235"/>
      <c r="C215" s="236">
        <v>1</v>
      </c>
      <c r="D215" s="237" t="s">
        <v>310</v>
      </c>
      <c r="E215" s="238">
        <f t="shared" si="17"/>
        <v>12.1</v>
      </c>
      <c r="F215" s="229">
        <f t="shared" si="18"/>
        <v>12.1</v>
      </c>
      <c r="G215" s="239"/>
      <c r="H215" s="239"/>
      <c r="I215" s="239">
        <v>12.1</v>
      </c>
      <c r="J215" s="239"/>
      <c r="K215" s="252" t="s">
        <v>311</v>
      </c>
      <c r="L215" s="226">
        <f t="shared" si="19"/>
        <v>0</v>
      </c>
      <c r="M215" s="253"/>
      <c r="N215" s="253"/>
    </row>
    <row r="216" spans="1:33" s="214" customFormat="1" ht="12">
      <c r="A216" s="225"/>
      <c r="B216" s="232">
        <v>11</v>
      </c>
      <c r="C216" s="233"/>
      <c r="D216" s="231" t="s">
        <v>312</v>
      </c>
      <c r="E216" s="226">
        <f t="shared" si="17"/>
        <v>256.69</v>
      </c>
      <c r="F216" s="229">
        <f t="shared" si="18"/>
        <v>256.69</v>
      </c>
      <c r="G216" s="229">
        <f>G217+G220+G218+G219</f>
        <v>157.69</v>
      </c>
      <c r="H216" s="229">
        <f>H217+H220+H218+H219</f>
        <v>3</v>
      </c>
      <c r="I216" s="229">
        <f>I217+I220+I218+I219</f>
        <v>96</v>
      </c>
      <c r="J216" s="229">
        <f>J217+J220+J218+J219</f>
        <v>0</v>
      </c>
      <c r="K216" s="254"/>
      <c r="L216" s="226">
        <f t="shared" si="19"/>
        <v>0</v>
      </c>
      <c r="M216" s="229">
        <f>M217+M220+M218+M219</f>
        <v>0</v>
      </c>
      <c r="N216" s="229">
        <f>N217+N220+N218+N219</f>
        <v>0</v>
      </c>
      <c r="O216" s="251"/>
      <c r="P216" s="251"/>
      <c r="Q216" s="251"/>
      <c r="R216" s="251"/>
      <c r="S216" s="251"/>
      <c r="T216" s="251"/>
      <c r="U216" s="251"/>
      <c r="V216" s="251"/>
      <c r="W216" s="251"/>
      <c r="X216" s="251"/>
      <c r="Y216" s="251"/>
      <c r="Z216" s="251"/>
      <c r="AA216" s="251"/>
      <c r="AB216" s="251"/>
      <c r="AC216" s="251"/>
      <c r="AD216" s="251"/>
      <c r="AE216" s="251"/>
      <c r="AF216" s="251"/>
      <c r="AG216" s="251"/>
    </row>
    <row r="217" spans="1:14" ht="36.75" customHeight="1">
      <c r="A217" s="234"/>
      <c r="B217" s="235"/>
      <c r="C217" s="236">
        <v>1</v>
      </c>
      <c r="D217" s="237" t="s">
        <v>313</v>
      </c>
      <c r="E217" s="238">
        <f t="shared" si="17"/>
        <v>216.69</v>
      </c>
      <c r="F217" s="229">
        <f t="shared" si="18"/>
        <v>216.69</v>
      </c>
      <c r="G217" s="239">
        <v>157.69</v>
      </c>
      <c r="H217" s="239">
        <v>3</v>
      </c>
      <c r="I217" s="239">
        <v>56</v>
      </c>
      <c r="J217" s="239"/>
      <c r="K217" s="287" t="s">
        <v>314</v>
      </c>
      <c r="L217" s="226">
        <f t="shared" si="19"/>
        <v>0</v>
      </c>
      <c r="M217" s="253"/>
      <c r="N217" s="253"/>
    </row>
    <row r="218" spans="1:14" ht="25.5" customHeight="1">
      <c r="A218" s="234"/>
      <c r="B218" s="235"/>
      <c r="C218" s="236">
        <v>5</v>
      </c>
      <c r="D218" s="237" t="s">
        <v>315</v>
      </c>
      <c r="E218" s="238">
        <f t="shared" si="17"/>
        <v>0</v>
      </c>
      <c r="F218" s="229">
        <f t="shared" si="18"/>
        <v>0</v>
      </c>
      <c r="G218" s="239"/>
      <c r="H218" s="239"/>
      <c r="I218" s="239"/>
      <c r="J218" s="239"/>
      <c r="K218" s="260"/>
      <c r="L218" s="226">
        <f t="shared" si="19"/>
        <v>0</v>
      </c>
      <c r="M218" s="253"/>
      <c r="N218" s="253"/>
    </row>
    <row r="219" spans="1:14" ht="39" customHeight="1">
      <c r="A219" s="234"/>
      <c r="B219" s="235"/>
      <c r="C219" s="236">
        <v>7</v>
      </c>
      <c r="D219" s="237" t="s">
        <v>316</v>
      </c>
      <c r="E219" s="238">
        <f t="shared" si="17"/>
        <v>40</v>
      </c>
      <c r="F219" s="229">
        <f t="shared" si="18"/>
        <v>40</v>
      </c>
      <c r="G219" s="239"/>
      <c r="H219" s="239"/>
      <c r="I219" s="239">
        <v>40</v>
      </c>
      <c r="J219" s="239"/>
      <c r="K219" s="252" t="s">
        <v>317</v>
      </c>
      <c r="L219" s="226">
        <f t="shared" si="19"/>
        <v>0</v>
      </c>
      <c r="M219" s="253"/>
      <c r="N219" s="253"/>
    </row>
    <row r="220" spans="1:14" ht="25.5" customHeight="1">
      <c r="A220" s="234"/>
      <c r="B220" s="234"/>
      <c r="C220" s="281">
        <v>99</v>
      </c>
      <c r="D220" s="283" t="s">
        <v>318</v>
      </c>
      <c r="E220" s="238">
        <f t="shared" si="17"/>
        <v>0</v>
      </c>
      <c r="F220" s="229">
        <f t="shared" si="18"/>
        <v>0</v>
      </c>
      <c r="G220" s="239"/>
      <c r="H220" s="239"/>
      <c r="I220" s="239"/>
      <c r="J220" s="239"/>
      <c r="K220" s="260"/>
      <c r="L220" s="226">
        <f t="shared" si="19"/>
        <v>0</v>
      </c>
      <c r="M220" s="253"/>
      <c r="N220" s="253"/>
    </row>
    <row r="221" spans="1:33" s="214" customFormat="1" ht="12">
      <c r="A221" s="225"/>
      <c r="B221" s="232">
        <v>16</v>
      </c>
      <c r="C221" s="233"/>
      <c r="D221" s="231" t="s">
        <v>319</v>
      </c>
      <c r="E221" s="226">
        <f t="shared" si="17"/>
        <v>111.55</v>
      </c>
      <c r="F221" s="229">
        <f t="shared" si="18"/>
        <v>111.55</v>
      </c>
      <c r="G221" s="229">
        <v>106.55</v>
      </c>
      <c r="H221" s="229">
        <f>H222</f>
        <v>5</v>
      </c>
      <c r="I221" s="229">
        <f>I222</f>
        <v>0</v>
      </c>
      <c r="J221" s="229">
        <f>J222</f>
        <v>0</v>
      </c>
      <c r="K221" s="254"/>
      <c r="L221" s="226">
        <f t="shared" si="19"/>
        <v>0</v>
      </c>
      <c r="M221" s="229">
        <f>M222</f>
        <v>0</v>
      </c>
      <c r="N221" s="229">
        <f>N222</f>
        <v>0</v>
      </c>
      <c r="O221" s="251"/>
      <c r="P221" s="251"/>
      <c r="Q221" s="251"/>
      <c r="R221" s="251"/>
      <c r="S221" s="251"/>
      <c r="T221" s="251"/>
      <c r="U221" s="251"/>
      <c r="V221" s="251"/>
      <c r="W221" s="251"/>
      <c r="X221" s="251"/>
      <c r="Y221" s="251"/>
      <c r="Z221" s="251"/>
      <c r="AA221" s="251"/>
      <c r="AB221" s="251"/>
      <c r="AC221" s="251"/>
      <c r="AD221" s="251"/>
      <c r="AE221" s="251"/>
      <c r="AF221" s="251"/>
      <c r="AG221" s="251"/>
    </row>
    <row r="222" spans="1:36" ht="12">
      <c r="A222" s="234"/>
      <c r="B222" s="235"/>
      <c r="C222" s="236">
        <v>1</v>
      </c>
      <c r="D222" s="237" t="s">
        <v>136</v>
      </c>
      <c r="E222" s="238">
        <f t="shared" si="17"/>
        <v>101.45</v>
      </c>
      <c r="F222" s="229">
        <f t="shared" si="18"/>
        <v>101.45</v>
      </c>
      <c r="G222" s="239">
        <v>96.45</v>
      </c>
      <c r="H222" s="239">
        <v>5</v>
      </c>
      <c r="I222" s="239"/>
      <c r="J222" s="239"/>
      <c r="K222" s="260"/>
      <c r="L222" s="226">
        <f t="shared" si="19"/>
        <v>0</v>
      </c>
      <c r="M222" s="253"/>
      <c r="N222" s="253"/>
      <c r="AG222" s="220">
        <v>1.5737</v>
      </c>
      <c r="AH222" s="221">
        <v>0.0644</v>
      </c>
      <c r="AJ222" s="221">
        <v>6.2946</v>
      </c>
    </row>
    <row r="223" spans="1:33" s="214" customFormat="1" ht="12">
      <c r="A223" s="225"/>
      <c r="B223" s="232">
        <v>19</v>
      </c>
      <c r="C223" s="233"/>
      <c r="D223" s="231" t="s">
        <v>320</v>
      </c>
      <c r="E223" s="226">
        <f t="shared" si="17"/>
        <v>41.98</v>
      </c>
      <c r="F223" s="229">
        <f t="shared" si="18"/>
        <v>41.98</v>
      </c>
      <c r="G223" s="229">
        <f>G224+G225</f>
        <v>0</v>
      </c>
      <c r="H223" s="229">
        <f>H224+H225</f>
        <v>0</v>
      </c>
      <c r="I223" s="229">
        <f>I224+I225</f>
        <v>41.98</v>
      </c>
      <c r="J223" s="229">
        <f>J224+J225</f>
        <v>0</v>
      </c>
      <c r="K223" s="254"/>
      <c r="L223" s="226">
        <f t="shared" si="19"/>
        <v>0</v>
      </c>
      <c r="M223" s="229">
        <f>M224+M225</f>
        <v>0</v>
      </c>
      <c r="N223" s="229">
        <f>N224+N225</f>
        <v>0</v>
      </c>
      <c r="O223" s="251"/>
      <c r="P223" s="251"/>
      <c r="Q223" s="251"/>
      <c r="R223" s="251"/>
      <c r="S223" s="251"/>
      <c r="T223" s="251"/>
      <c r="U223" s="251"/>
      <c r="V223" s="251"/>
      <c r="W223" s="251"/>
      <c r="X223" s="251"/>
      <c r="Y223" s="251"/>
      <c r="Z223" s="251"/>
      <c r="AA223" s="251"/>
      <c r="AB223" s="251"/>
      <c r="AC223" s="251"/>
      <c r="AD223" s="251"/>
      <c r="AE223" s="251"/>
      <c r="AF223" s="251"/>
      <c r="AG223" s="251"/>
    </row>
    <row r="224" spans="1:14" ht="24">
      <c r="A224" s="234"/>
      <c r="B224" s="235"/>
      <c r="C224" s="236">
        <v>1</v>
      </c>
      <c r="D224" s="234" t="s">
        <v>321</v>
      </c>
      <c r="E224" s="238">
        <f t="shared" si="17"/>
        <v>41.98</v>
      </c>
      <c r="F224" s="229">
        <f t="shared" si="18"/>
        <v>41.98</v>
      </c>
      <c r="G224" s="239"/>
      <c r="H224" s="239"/>
      <c r="I224" s="239">
        <v>41.98</v>
      </c>
      <c r="J224" s="239"/>
      <c r="K224" s="260"/>
      <c r="L224" s="226">
        <f t="shared" si="19"/>
        <v>0</v>
      </c>
      <c r="M224" s="253"/>
      <c r="N224" s="253"/>
    </row>
    <row r="225" spans="1:14" ht="24">
      <c r="A225" s="234"/>
      <c r="B225" s="235"/>
      <c r="C225" s="236">
        <v>2</v>
      </c>
      <c r="D225" s="234" t="s">
        <v>322</v>
      </c>
      <c r="E225" s="238">
        <f t="shared" si="17"/>
        <v>0</v>
      </c>
      <c r="F225" s="229">
        <f t="shared" si="18"/>
        <v>0</v>
      </c>
      <c r="G225" s="239"/>
      <c r="H225" s="239"/>
      <c r="I225" s="239"/>
      <c r="J225" s="239"/>
      <c r="K225" s="260"/>
      <c r="L225" s="226">
        <f t="shared" si="19"/>
        <v>0</v>
      </c>
      <c r="M225" s="239"/>
      <c r="N225" s="253"/>
    </row>
    <row r="226" spans="1:33" s="214" customFormat="1" ht="12">
      <c r="A226" s="225"/>
      <c r="B226" s="232">
        <v>20</v>
      </c>
      <c r="C226" s="233"/>
      <c r="D226" s="231" t="s">
        <v>323</v>
      </c>
      <c r="E226" s="226">
        <f t="shared" si="17"/>
        <v>0</v>
      </c>
      <c r="F226" s="229">
        <f t="shared" si="18"/>
        <v>0</v>
      </c>
      <c r="G226" s="229">
        <f>G227+G228</f>
        <v>0</v>
      </c>
      <c r="H226" s="229">
        <f>H227+H228</f>
        <v>0</v>
      </c>
      <c r="I226" s="229">
        <f>I227+I228</f>
        <v>0</v>
      </c>
      <c r="J226" s="229">
        <f>J227+J228</f>
        <v>0</v>
      </c>
      <c r="K226" s="254"/>
      <c r="L226" s="226">
        <f t="shared" si="19"/>
        <v>0</v>
      </c>
      <c r="M226" s="229">
        <f>M227+M228</f>
        <v>0</v>
      </c>
      <c r="N226" s="229">
        <f>N227+N228</f>
        <v>0</v>
      </c>
      <c r="O226" s="251"/>
      <c r="P226" s="251"/>
      <c r="Q226" s="251"/>
      <c r="R226" s="251"/>
      <c r="S226" s="251"/>
      <c r="T226" s="251"/>
      <c r="U226" s="251"/>
      <c r="V226" s="251"/>
      <c r="W226" s="251"/>
      <c r="X226" s="251"/>
      <c r="Y226" s="251"/>
      <c r="Z226" s="251"/>
      <c r="AA226" s="251"/>
      <c r="AB226" s="251"/>
      <c r="AC226" s="251"/>
      <c r="AD226" s="251"/>
      <c r="AE226" s="251"/>
      <c r="AF226" s="251"/>
      <c r="AG226" s="251"/>
    </row>
    <row r="227" spans="1:14" ht="12">
      <c r="A227" s="234"/>
      <c r="B227" s="235"/>
      <c r="C227" s="236">
        <v>1</v>
      </c>
      <c r="D227" s="234" t="s">
        <v>324</v>
      </c>
      <c r="E227" s="238">
        <f t="shared" si="17"/>
        <v>0</v>
      </c>
      <c r="F227" s="229">
        <f t="shared" si="18"/>
        <v>0</v>
      </c>
      <c r="G227" s="239"/>
      <c r="H227" s="239"/>
      <c r="I227" s="239"/>
      <c r="J227" s="239"/>
      <c r="K227" s="252"/>
      <c r="L227" s="226">
        <f t="shared" si="19"/>
        <v>0</v>
      </c>
      <c r="M227" s="253"/>
      <c r="N227" s="253"/>
    </row>
    <row r="228" spans="1:14" ht="27.75" customHeight="1">
      <c r="A228" s="234"/>
      <c r="B228" s="235"/>
      <c r="C228" s="236">
        <v>2</v>
      </c>
      <c r="D228" s="234" t="s">
        <v>325</v>
      </c>
      <c r="E228" s="238">
        <f t="shared" si="17"/>
        <v>0</v>
      </c>
      <c r="F228" s="229">
        <f t="shared" si="18"/>
        <v>0</v>
      </c>
      <c r="G228" s="239"/>
      <c r="H228" s="239"/>
      <c r="I228" s="239"/>
      <c r="J228" s="239"/>
      <c r="K228" s="260"/>
      <c r="L228" s="226">
        <f t="shared" si="19"/>
        <v>0</v>
      </c>
      <c r="M228" s="253"/>
      <c r="N228" s="253"/>
    </row>
    <row r="229" spans="1:33" s="214" customFormat="1" ht="12">
      <c r="A229" s="225"/>
      <c r="B229" s="232">
        <v>21</v>
      </c>
      <c r="C229" s="233"/>
      <c r="D229" s="231" t="s">
        <v>326</v>
      </c>
      <c r="E229" s="226">
        <f t="shared" si="17"/>
        <v>37.5</v>
      </c>
      <c r="F229" s="229">
        <f t="shared" si="18"/>
        <v>37.5</v>
      </c>
      <c r="G229" s="229">
        <f>G230</f>
        <v>0</v>
      </c>
      <c r="H229" s="229">
        <f>H230</f>
        <v>0</v>
      </c>
      <c r="I229" s="229">
        <f>I230</f>
        <v>37.5</v>
      </c>
      <c r="J229" s="229">
        <f>J230</f>
        <v>0</v>
      </c>
      <c r="K229" s="254"/>
      <c r="L229" s="226">
        <f t="shared" si="19"/>
        <v>0</v>
      </c>
      <c r="M229" s="229">
        <f>M230</f>
        <v>0</v>
      </c>
      <c r="N229" s="229">
        <f>N230</f>
        <v>0</v>
      </c>
      <c r="O229" s="251"/>
      <c r="P229" s="251"/>
      <c r="Q229" s="251"/>
      <c r="R229" s="251"/>
      <c r="S229" s="251"/>
      <c r="T229" s="251"/>
      <c r="U229" s="251"/>
      <c r="V229" s="251"/>
      <c r="W229" s="251"/>
      <c r="X229" s="251"/>
      <c r="Y229" s="251"/>
      <c r="Z229" s="251"/>
      <c r="AA229" s="251"/>
      <c r="AB229" s="251"/>
      <c r="AC229" s="251"/>
      <c r="AD229" s="251"/>
      <c r="AE229" s="251"/>
      <c r="AF229" s="251"/>
      <c r="AG229" s="251"/>
    </row>
    <row r="230" spans="1:14" ht="24">
      <c r="A230" s="234"/>
      <c r="B230" s="235"/>
      <c r="C230" s="236">
        <v>2</v>
      </c>
      <c r="D230" s="237" t="s">
        <v>327</v>
      </c>
      <c r="E230" s="238">
        <f t="shared" si="17"/>
        <v>37.5</v>
      </c>
      <c r="F230" s="229">
        <f t="shared" si="18"/>
        <v>37.5</v>
      </c>
      <c r="G230" s="239"/>
      <c r="H230" s="239"/>
      <c r="I230" s="239">
        <v>37.5</v>
      </c>
      <c r="J230" s="239"/>
      <c r="K230" s="252" t="s">
        <v>328</v>
      </c>
      <c r="L230" s="226">
        <f t="shared" si="19"/>
        <v>0</v>
      </c>
      <c r="M230" s="239"/>
      <c r="N230" s="253"/>
    </row>
    <row r="231" spans="1:33" s="214" customFormat="1" ht="12">
      <c r="A231" s="225"/>
      <c r="B231" s="232">
        <v>25</v>
      </c>
      <c r="C231" s="233"/>
      <c r="D231" s="231" t="s">
        <v>329</v>
      </c>
      <c r="E231" s="226">
        <f t="shared" si="17"/>
        <v>0</v>
      </c>
      <c r="F231" s="229">
        <f t="shared" si="18"/>
        <v>0</v>
      </c>
      <c r="G231" s="229">
        <f>G232</f>
        <v>0</v>
      </c>
      <c r="H231" s="229">
        <f>H232</f>
        <v>0</v>
      </c>
      <c r="I231" s="229">
        <f>I232</f>
        <v>0</v>
      </c>
      <c r="J231" s="229">
        <f>J232</f>
        <v>0</v>
      </c>
      <c r="K231" s="254"/>
      <c r="L231" s="226">
        <f t="shared" si="19"/>
        <v>0</v>
      </c>
      <c r="M231" s="229">
        <f>M232</f>
        <v>0</v>
      </c>
      <c r="N231" s="229">
        <f>N232</f>
        <v>0</v>
      </c>
      <c r="O231" s="251"/>
      <c r="P231" s="251"/>
      <c r="Q231" s="251"/>
      <c r="R231" s="251"/>
      <c r="S231" s="251"/>
      <c r="T231" s="251"/>
      <c r="U231" s="251"/>
      <c r="V231" s="251"/>
      <c r="W231" s="251"/>
      <c r="X231" s="251"/>
      <c r="Y231" s="251"/>
      <c r="Z231" s="251"/>
      <c r="AA231" s="251"/>
      <c r="AB231" s="251"/>
      <c r="AC231" s="251"/>
      <c r="AD231" s="251"/>
      <c r="AE231" s="251"/>
      <c r="AF231" s="251"/>
      <c r="AG231" s="251"/>
    </row>
    <row r="232" spans="1:14" ht="12">
      <c r="A232" s="234"/>
      <c r="B232" s="235"/>
      <c r="C232" s="236">
        <v>2</v>
      </c>
      <c r="D232" s="237" t="s">
        <v>330</v>
      </c>
      <c r="E232" s="238">
        <f t="shared" si="17"/>
        <v>0</v>
      </c>
      <c r="F232" s="229">
        <f t="shared" si="18"/>
        <v>0</v>
      </c>
      <c r="G232" s="239"/>
      <c r="H232" s="239"/>
      <c r="I232" s="239"/>
      <c r="J232" s="239"/>
      <c r="K232" s="260"/>
      <c r="L232" s="226">
        <f t="shared" si="19"/>
        <v>0</v>
      </c>
      <c r="M232" s="239"/>
      <c r="N232" s="253"/>
    </row>
    <row r="233" spans="1:33" s="214" customFormat="1" ht="24">
      <c r="A233" s="225"/>
      <c r="B233" s="232">
        <v>26</v>
      </c>
      <c r="C233" s="233"/>
      <c r="D233" s="231" t="s">
        <v>331</v>
      </c>
      <c r="E233" s="226">
        <f t="shared" si="17"/>
        <v>939.73</v>
      </c>
      <c r="F233" s="229">
        <f t="shared" si="18"/>
        <v>360.73</v>
      </c>
      <c r="G233" s="229">
        <f>G235+G236+G234</f>
        <v>0</v>
      </c>
      <c r="H233" s="229">
        <f>H235+H236+H234</f>
        <v>0</v>
      </c>
      <c r="I233" s="229">
        <f>I235+I236+I234</f>
        <v>360.73</v>
      </c>
      <c r="J233" s="229">
        <f>J235+J236+J234</f>
        <v>0</v>
      </c>
      <c r="K233" s="254"/>
      <c r="L233" s="226">
        <f t="shared" si="19"/>
        <v>579</v>
      </c>
      <c r="M233" s="229">
        <f>M235+M236+M234</f>
        <v>579</v>
      </c>
      <c r="N233" s="229">
        <f>N235+N236+N234</f>
        <v>0</v>
      </c>
      <c r="O233" s="251"/>
      <c r="P233" s="251"/>
      <c r="Q233" s="251"/>
      <c r="R233" s="251"/>
      <c r="S233" s="251"/>
      <c r="T233" s="251"/>
      <c r="U233" s="251"/>
      <c r="V233" s="251"/>
      <c r="W233" s="251"/>
      <c r="X233" s="251"/>
      <c r="Y233" s="251"/>
      <c r="Z233" s="251"/>
      <c r="AA233" s="251"/>
      <c r="AB233" s="251"/>
      <c r="AC233" s="251"/>
      <c r="AD233" s="251"/>
      <c r="AE233" s="251"/>
      <c r="AF233" s="251"/>
      <c r="AG233" s="251"/>
    </row>
    <row r="234" spans="1:14" ht="24">
      <c r="A234" s="234"/>
      <c r="B234" s="235"/>
      <c r="C234" s="236">
        <v>1</v>
      </c>
      <c r="D234" s="237" t="s">
        <v>332</v>
      </c>
      <c r="E234" s="238">
        <f t="shared" si="17"/>
        <v>75</v>
      </c>
      <c r="F234" s="239">
        <f t="shared" si="18"/>
        <v>75</v>
      </c>
      <c r="G234" s="239"/>
      <c r="H234" s="239"/>
      <c r="I234" s="239">
        <v>75</v>
      </c>
      <c r="J234" s="239"/>
      <c r="K234" s="260"/>
      <c r="L234" s="226">
        <f t="shared" si="19"/>
        <v>0</v>
      </c>
      <c r="M234" s="239"/>
      <c r="N234" s="239"/>
    </row>
    <row r="235" spans="1:14" ht="36">
      <c r="A235" s="234"/>
      <c r="B235" s="235"/>
      <c r="C235" s="236">
        <v>2</v>
      </c>
      <c r="D235" s="237" t="s">
        <v>333</v>
      </c>
      <c r="E235" s="238">
        <f aca="true" t="shared" si="20" ref="E235:E267">F235+L235</f>
        <v>864.73</v>
      </c>
      <c r="F235" s="229">
        <f aca="true" t="shared" si="21" ref="F235:F267">G235+H235+I235+J235</f>
        <v>285.73</v>
      </c>
      <c r="G235" s="239"/>
      <c r="H235" s="239"/>
      <c r="I235" s="239">
        <v>285.73</v>
      </c>
      <c r="J235" s="239"/>
      <c r="K235" s="260"/>
      <c r="L235" s="226">
        <f t="shared" si="19"/>
        <v>579</v>
      </c>
      <c r="M235" s="239">
        <v>579</v>
      </c>
      <c r="N235" s="253"/>
    </row>
    <row r="236" spans="1:14" ht="24">
      <c r="A236" s="234"/>
      <c r="B236" s="235"/>
      <c r="C236" s="236">
        <v>99</v>
      </c>
      <c r="D236" s="237" t="s">
        <v>334</v>
      </c>
      <c r="E236" s="238">
        <f t="shared" si="20"/>
        <v>0</v>
      </c>
      <c r="F236" s="229">
        <f t="shared" si="21"/>
        <v>0</v>
      </c>
      <c r="G236" s="238"/>
      <c r="H236" s="238"/>
      <c r="I236" s="238"/>
      <c r="J236" s="238"/>
      <c r="K236" s="257"/>
      <c r="L236" s="226">
        <f t="shared" si="19"/>
        <v>0</v>
      </c>
      <c r="M236" s="253"/>
      <c r="N236" s="253"/>
    </row>
    <row r="237" spans="1:33" s="214" customFormat="1" ht="24">
      <c r="A237" s="225"/>
      <c r="B237" s="232">
        <v>27</v>
      </c>
      <c r="C237" s="233"/>
      <c r="D237" s="231" t="s">
        <v>335</v>
      </c>
      <c r="E237" s="226">
        <f t="shared" si="20"/>
        <v>243.62</v>
      </c>
      <c r="F237" s="229">
        <f t="shared" si="21"/>
        <v>243.62</v>
      </c>
      <c r="G237" s="226">
        <f>G238+G239+G240+G241</f>
        <v>0</v>
      </c>
      <c r="H237" s="226">
        <f>H238+H239+H240+H241</f>
        <v>0</v>
      </c>
      <c r="I237" s="226">
        <f>I238+I239+I240+I241</f>
        <v>243.62</v>
      </c>
      <c r="J237" s="226">
        <f>J238+J239+J240+J241</f>
        <v>0</v>
      </c>
      <c r="K237" s="264"/>
      <c r="L237" s="226">
        <f t="shared" si="19"/>
        <v>0</v>
      </c>
      <c r="M237" s="226">
        <f>M238+M239+M240+M241</f>
        <v>0</v>
      </c>
      <c r="N237" s="226">
        <f>N238+N239+N240+N241</f>
        <v>0</v>
      </c>
      <c r="O237" s="251"/>
      <c r="P237" s="251"/>
      <c r="Q237" s="251"/>
      <c r="R237" s="251"/>
      <c r="S237" s="251"/>
      <c r="T237" s="251"/>
      <c r="U237" s="251"/>
      <c r="V237" s="251"/>
      <c r="W237" s="251"/>
      <c r="X237" s="251"/>
      <c r="Y237" s="251"/>
      <c r="Z237" s="251"/>
      <c r="AA237" s="251"/>
      <c r="AB237" s="251"/>
      <c r="AC237" s="251"/>
      <c r="AD237" s="251"/>
      <c r="AE237" s="251"/>
      <c r="AF237" s="251"/>
      <c r="AG237" s="251"/>
    </row>
    <row r="238" spans="1:14" ht="33.75">
      <c r="A238" s="234"/>
      <c r="B238" s="235"/>
      <c r="C238" s="236">
        <v>1</v>
      </c>
      <c r="D238" s="234" t="s">
        <v>336</v>
      </c>
      <c r="E238" s="238">
        <f t="shared" si="20"/>
        <v>115.5</v>
      </c>
      <c r="F238" s="229">
        <f t="shared" si="21"/>
        <v>115.5</v>
      </c>
      <c r="G238" s="238"/>
      <c r="H238" s="238"/>
      <c r="I238" s="238">
        <v>115.5</v>
      </c>
      <c r="J238" s="238"/>
      <c r="K238" s="252" t="s">
        <v>337</v>
      </c>
      <c r="L238" s="226">
        <f t="shared" si="19"/>
        <v>0</v>
      </c>
      <c r="M238" s="253"/>
      <c r="N238" s="253"/>
    </row>
    <row r="239" spans="1:14" ht="33.75">
      <c r="A239" s="234"/>
      <c r="B239" s="235"/>
      <c r="C239" s="236">
        <v>2</v>
      </c>
      <c r="D239" s="234" t="s">
        <v>338</v>
      </c>
      <c r="E239" s="238">
        <f t="shared" si="20"/>
        <v>128.12</v>
      </c>
      <c r="F239" s="229">
        <f t="shared" si="21"/>
        <v>128.12</v>
      </c>
      <c r="G239" s="238"/>
      <c r="H239" s="238"/>
      <c r="I239" s="238">
        <v>128.12</v>
      </c>
      <c r="J239" s="238"/>
      <c r="K239" s="252" t="s">
        <v>339</v>
      </c>
      <c r="L239" s="226">
        <f t="shared" si="19"/>
        <v>0</v>
      </c>
      <c r="M239" s="253"/>
      <c r="N239" s="253"/>
    </row>
    <row r="240" spans="1:14" ht="24">
      <c r="A240" s="234"/>
      <c r="B240" s="235"/>
      <c r="C240" s="236">
        <v>3</v>
      </c>
      <c r="D240" s="234" t="s">
        <v>340</v>
      </c>
      <c r="E240" s="238">
        <f t="shared" si="20"/>
        <v>0</v>
      </c>
      <c r="F240" s="229">
        <f t="shared" si="21"/>
        <v>0</v>
      </c>
      <c r="G240" s="238"/>
      <c r="H240" s="238"/>
      <c r="I240" s="238"/>
      <c r="J240" s="238"/>
      <c r="K240" s="252"/>
      <c r="L240" s="226">
        <f t="shared" si="19"/>
        <v>0</v>
      </c>
      <c r="M240" s="238"/>
      <c r="N240" s="253"/>
    </row>
    <row r="241" spans="1:14" ht="24" customHeight="1">
      <c r="A241" s="234"/>
      <c r="B241" s="235"/>
      <c r="C241" s="236">
        <v>99</v>
      </c>
      <c r="D241" s="234" t="s">
        <v>341</v>
      </c>
      <c r="E241" s="238">
        <f t="shared" si="20"/>
        <v>0</v>
      </c>
      <c r="F241" s="229">
        <f t="shared" si="21"/>
        <v>0</v>
      </c>
      <c r="G241" s="238"/>
      <c r="H241" s="238"/>
      <c r="I241" s="238"/>
      <c r="J241" s="238"/>
      <c r="K241" s="258"/>
      <c r="L241" s="226">
        <f t="shared" si="19"/>
        <v>0</v>
      </c>
      <c r="M241" s="253"/>
      <c r="N241" s="253"/>
    </row>
    <row r="242" spans="1:33" s="214" customFormat="1" ht="12">
      <c r="A242" s="225"/>
      <c r="B242" s="232">
        <v>28</v>
      </c>
      <c r="C242" s="233"/>
      <c r="D242" s="225" t="s">
        <v>342</v>
      </c>
      <c r="E242" s="226">
        <f t="shared" si="20"/>
        <v>156.51999999999998</v>
      </c>
      <c r="F242" s="229">
        <f t="shared" si="21"/>
        <v>156.51999999999998</v>
      </c>
      <c r="G242" s="226">
        <f>G243</f>
        <v>105.8</v>
      </c>
      <c r="H242" s="226">
        <f>H243</f>
        <v>10</v>
      </c>
      <c r="I242" s="226">
        <f>I243</f>
        <v>24.72</v>
      </c>
      <c r="J242" s="226">
        <f>J243</f>
        <v>16</v>
      </c>
      <c r="K242" s="264"/>
      <c r="L242" s="226">
        <f t="shared" si="19"/>
        <v>0</v>
      </c>
      <c r="M242" s="226">
        <f>M243</f>
        <v>0</v>
      </c>
      <c r="N242" s="226">
        <f>N243</f>
        <v>0</v>
      </c>
      <c r="O242" s="251"/>
      <c r="P242" s="251"/>
      <c r="Q242" s="251"/>
      <c r="R242" s="251"/>
      <c r="S242" s="251"/>
      <c r="T242" s="251"/>
      <c r="U242" s="251"/>
      <c r="V242" s="251"/>
      <c r="W242" s="251"/>
      <c r="X242" s="251"/>
      <c r="Y242" s="251"/>
      <c r="Z242" s="251"/>
      <c r="AA242" s="251"/>
      <c r="AB242" s="251"/>
      <c r="AC242" s="251"/>
      <c r="AD242" s="251"/>
      <c r="AE242" s="251"/>
      <c r="AF242" s="251"/>
      <c r="AG242" s="251"/>
    </row>
    <row r="243" spans="1:14" ht="81" customHeight="1">
      <c r="A243" s="234"/>
      <c r="B243" s="235"/>
      <c r="C243" s="236">
        <v>1</v>
      </c>
      <c r="D243" s="234" t="s">
        <v>192</v>
      </c>
      <c r="E243" s="238">
        <f t="shared" si="20"/>
        <v>156.51999999999998</v>
      </c>
      <c r="F243" s="229">
        <f t="shared" si="21"/>
        <v>156.51999999999998</v>
      </c>
      <c r="G243" s="238">
        <v>105.8</v>
      </c>
      <c r="H243" s="238">
        <v>10</v>
      </c>
      <c r="I243" s="238">
        <v>24.72</v>
      </c>
      <c r="J243" s="238">
        <v>16</v>
      </c>
      <c r="K243" s="257" t="s">
        <v>343</v>
      </c>
      <c r="L243" s="226">
        <f t="shared" si="19"/>
        <v>0</v>
      </c>
      <c r="M243" s="253"/>
      <c r="N243" s="253"/>
    </row>
    <row r="244" spans="1:33" s="214" customFormat="1" ht="12">
      <c r="A244" s="225">
        <v>210</v>
      </c>
      <c r="B244" s="232"/>
      <c r="C244" s="233"/>
      <c r="D244" s="231" t="s">
        <v>344</v>
      </c>
      <c r="E244" s="226">
        <f t="shared" si="20"/>
        <v>5987.41</v>
      </c>
      <c r="F244" s="229">
        <f t="shared" si="21"/>
        <v>5987.41</v>
      </c>
      <c r="G244" s="226">
        <f>G245+G247+G253+G267+G273+G275+G279+G281+G284+G286+G290+G288</f>
        <v>3925.39</v>
      </c>
      <c r="H244" s="226">
        <f>H245+H247+H253+H267+H273+H275+H279+H281+H284+H286+H290+H288</f>
        <v>33</v>
      </c>
      <c r="I244" s="226">
        <f>I245+I247+I253+I267+I273+I275+I279+I281+I284+I286+I290+I288</f>
        <v>1960.02</v>
      </c>
      <c r="J244" s="226">
        <f>J245+J247+J253+J267+J273+J275+J279+J281+J284+J286+J290+J288</f>
        <v>69</v>
      </c>
      <c r="K244" s="264"/>
      <c r="L244" s="226">
        <f t="shared" si="19"/>
        <v>0</v>
      </c>
      <c r="M244" s="226">
        <f>M245+M247+M253+M267+M273+M275+M279+M281+M284+M286+M290+M288</f>
        <v>0</v>
      </c>
      <c r="N244" s="226">
        <f>N245+N247+N253+N267+N273+N275+N279+N281+N284+N286+N290+N288</f>
        <v>0</v>
      </c>
      <c r="O244" s="251"/>
      <c r="P244" s="251"/>
      <c r="Q244" s="251"/>
      <c r="R244" s="251"/>
      <c r="S244" s="251"/>
      <c r="T244" s="251"/>
      <c r="U244" s="251"/>
      <c r="V244" s="251"/>
      <c r="W244" s="251"/>
      <c r="X244" s="251"/>
      <c r="Y244" s="251"/>
      <c r="Z244" s="251"/>
      <c r="AA244" s="251"/>
      <c r="AB244" s="251"/>
      <c r="AC244" s="251"/>
      <c r="AD244" s="251"/>
      <c r="AE244" s="251"/>
      <c r="AF244" s="251"/>
      <c r="AG244" s="251"/>
    </row>
    <row r="245" spans="1:33" s="214" customFormat="1" ht="12">
      <c r="A245" s="225"/>
      <c r="B245" s="232">
        <v>1</v>
      </c>
      <c r="C245" s="233"/>
      <c r="D245" s="231" t="s">
        <v>345</v>
      </c>
      <c r="E245" s="226">
        <f t="shared" si="20"/>
        <v>777.65</v>
      </c>
      <c r="F245" s="229">
        <f t="shared" si="21"/>
        <v>777.65</v>
      </c>
      <c r="G245" s="226">
        <f>G246</f>
        <v>569.62</v>
      </c>
      <c r="H245" s="226">
        <f>H246</f>
        <v>15</v>
      </c>
      <c r="I245" s="226">
        <f>I246</f>
        <v>124.03</v>
      </c>
      <c r="J245" s="226">
        <f>J246</f>
        <v>69</v>
      </c>
      <c r="K245" s="264"/>
      <c r="L245" s="226">
        <f t="shared" si="19"/>
        <v>0</v>
      </c>
      <c r="M245" s="226">
        <f>M246</f>
        <v>0</v>
      </c>
      <c r="N245" s="226">
        <f>N246</f>
        <v>0</v>
      </c>
      <c r="O245" s="251"/>
      <c r="P245" s="251"/>
      <c r="Q245" s="251"/>
      <c r="R245" s="251"/>
      <c r="S245" s="251"/>
      <c r="T245" s="251"/>
      <c r="U245" s="251"/>
      <c r="V245" s="251"/>
      <c r="W245" s="251"/>
      <c r="X245" s="251"/>
      <c r="Y245" s="251"/>
      <c r="Z245" s="251"/>
      <c r="AA245" s="251"/>
      <c r="AB245" s="251"/>
      <c r="AC245" s="251"/>
      <c r="AD245" s="251"/>
      <c r="AE245" s="251"/>
      <c r="AF245" s="251"/>
      <c r="AG245" s="251"/>
    </row>
    <row r="246" spans="1:14" ht="136.5" customHeight="1">
      <c r="A246" s="234"/>
      <c r="B246" s="235"/>
      <c r="C246" s="236">
        <v>1</v>
      </c>
      <c r="D246" s="237" t="s">
        <v>192</v>
      </c>
      <c r="E246" s="238">
        <f t="shared" si="20"/>
        <v>777.65</v>
      </c>
      <c r="F246" s="229">
        <f t="shared" si="21"/>
        <v>777.65</v>
      </c>
      <c r="G246" s="238">
        <v>569.62</v>
      </c>
      <c r="H246" s="238">
        <v>15</v>
      </c>
      <c r="I246" s="238">
        <v>124.03</v>
      </c>
      <c r="J246" s="238">
        <v>69</v>
      </c>
      <c r="K246" s="257" t="s">
        <v>346</v>
      </c>
      <c r="L246" s="226">
        <f t="shared" si="19"/>
        <v>0</v>
      </c>
      <c r="M246" s="253"/>
      <c r="N246" s="253"/>
    </row>
    <row r="247" spans="1:33" s="214" customFormat="1" ht="12">
      <c r="A247" s="225"/>
      <c r="B247" s="232">
        <v>2</v>
      </c>
      <c r="C247" s="233"/>
      <c r="D247" s="231" t="s">
        <v>347</v>
      </c>
      <c r="E247" s="226">
        <f t="shared" si="20"/>
        <v>1413.0500000000002</v>
      </c>
      <c r="F247" s="229">
        <f t="shared" si="21"/>
        <v>1413.0500000000002</v>
      </c>
      <c r="G247" s="229">
        <f>G248+G252</f>
        <v>1413.0500000000002</v>
      </c>
      <c r="H247" s="229">
        <f>H248+H252</f>
        <v>0</v>
      </c>
      <c r="I247" s="229">
        <f>I248+I252</f>
        <v>0</v>
      </c>
      <c r="J247" s="229">
        <f>J248+J252</f>
        <v>0</v>
      </c>
      <c r="K247" s="254"/>
      <c r="L247" s="226">
        <f t="shared" si="19"/>
        <v>0</v>
      </c>
      <c r="M247" s="229">
        <f>M248+M252</f>
        <v>0</v>
      </c>
      <c r="N247" s="229">
        <f>N248+N252</f>
        <v>0</v>
      </c>
      <c r="O247" s="251"/>
      <c r="P247" s="251"/>
      <c r="Q247" s="251"/>
      <c r="R247" s="251"/>
      <c r="S247" s="251"/>
      <c r="T247" s="251"/>
      <c r="U247" s="251"/>
      <c r="V247" s="251"/>
      <c r="W247" s="251"/>
      <c r="X247" s="251"/>
      <c r="Y247" s="251"/>
      <c r="Z247" s="251"/>
      <c r="AA247" s="251"/>
      <c r="AB247" s="251"/>
      <c r="AC247" s="251"/>
      <c r="AD247" s="251"/>
      <c r="AE247" s="251"/>
      <c r="AF247" s="251"/>
      <c r="AG247" s="251"/>
    </row>
    <row r="248" spans="1:33" s="214" customFormat="1" ht="12">
      <c r="A248" s="225"/>
      <c r="B248" s="232"/>
      <c r="C248" s="233">
        <v>1</v>
      </c>
      <c r="D248" s="231" t="s">
        <v>348</v>
      </c>
      <c r="E248" s="226">
        <f t="shared" si="20"/>
        <v>1413.0500000000002</v>
      </c>
      <c r="F248" s="229">
        <f t="shared" si="21"/>
        <v>1413.0500000000002</v>
      </c>
      <c r="G248" s="229">
        <f>G249+G250+G251</f>
        <v>1413.0500000000002</v>
      </c>
      <c r="H248" s="229">
        <f>H249+H250+H251</f>
        <v>0</v>
      </c>
      <c r="I248" s="229">
        <f>I249+I250+I251</f>
        <v>0</v>
      </c>
      <c r="J248" s="229">
        <f>J249+J250+J251</f>
        <v>0</v>
      </c>
      <c r="K248" s="254"/>
      <c r="L248" s="226">
        <f t="shared" si="19"/>
        <v>0</v>
      </c>
      <c r="M248" s="229">
        <f>M249+M250</f>
        <v>0</v>
      </c>
      <c r="N248" s="229">
        <f>N249+N250</f>
        <v>0</v>
      </c>
      <c r="O248" s="251"/>
      <c r="P248" s="251"/>
      <c r="Q248" s="251"/>
      <c r="R248" s="251"/>
      <c r="S248" s="251"/>
      <c r="T248" s="251"/>
      <c r="U248" s="251"/>
      <c r="V248" s="251"/>
      <c r="W248" s="251"/>
      <c r="X248" s="251"/>
      <c r="Y248" s="251"/>
      <c r="Z248" s="251"/>
      <c r="AA248" s="251"/>
      <c r="AB248" s="251"/>
      <c r="AC248" s="251"/>
      <c r="AD248" s="251"/>
      <c r="AE248" s="251"/>
      <c r="AF248" s="251"/>
      <c r="AG248" s="251"/>
    </row>
    <row r="249" spans="1:37" ht="12">
      <c r="A249" s="234"/>
      <c r="B249" s="235"/>
      <c r="C249" s="236"/>
      <c r="D249" s="237" t="s">
        <v>349</v>
      </c>
      <c r="E249" s="238">
        <f t="shared" si="20"/>
        <v>1014.0300000000001</v>
      </c>
      <c r="F249" s="229">
        <f t="shared" si="21"/>
        <v>1014.0300000000001</v>
      </c>
      <c r="G249" s="239">
        <v>1014.0300000000001</v>
      </c>
      <c r="H249" s="239"/>
      <c r="I249" s="239"/>
      <c r="J249" s="239"/>
      <c r="K249" s="260"/>
      <c r="L249" s="226">
        <f t="shared" si="19"/>
        <v>0</v>
      </c>
      <c r="M249" s="253"/>
      <c r="N249" s="253"/>
      <c r="AG249" s="220">
        <v>14.8286</v>
      </c>
      <c r="AK249" s="221">
        <v>7.4143</v>
      </c>
    </row>
    <row r="250" spans="1:37" ht="15.75" customHeight="1">
      <c r="A250" s="234"/>
      <c r="B250" s="235"/>
      <c r="C250" s="236"/>
      <c r="D250" s="237" t="s">
        <v>350</v>
      </c>
      <c r="E250" s="238">
        <f t="shared" si="20"/>
        <v>399.02</v>
      </c>
      <c r="F250" s="229">
        <f t="shared" si="21"/>
        <v>399.02</v>
      </c>
      <c r="G250" s="239">
        <v>399.02</v>
      </c>
      <c r="H250" s="239"/>
      <c r="I250" s="239"/>
      <c r="J250" s="239"/>
      <c r="K250" s="260"/>
      <c r="L250" s="226">
        <f t="shared" si="19"/>
        <v>0</v>
      </c>
      <c r="M250" s="253"/>
      <c r="N250" s="253"/>
      <c r="AG250" s="220">
        <v>5.8185</v>
      </c>
      <c r="AK250" s="221">
        <v>2.9092</v>
      </c>
    </row>
    <row r="251" spans="1:14" ht="15.75" customHeight="1">
      <c r="A251" s="234"/>
      <c r="B251" s="235"/>
      <c r="C251" s="236"/>
      <c r="D251" s="237" t="s">
        <v>351</v>
      </c>
      <c r="E251" s="238">
        <f t="shared" si="20"/>
        <v>0</v>
      </c>
      <c r="F251" s="229">
        <f t="shared" si="21"/>
        <v>0</v>
      </c>
      <c r="G251" s="239"/>
      <c r="H251" s="239"/>
      <c r="I251" s="239"/>
      <c r="J251" s="239"/>
      <c r="K251" s="260"/>
      <c r="L251" s="226">
        <f t="shared" si="19"/>
        <v>0</v>
      </c>
      <c r="M251" s="253"/>
      <c r="N251" s="253"/>
    </row>
    <row r="252" spans="1:33" s="214" customFormat="1" ht="24">
      <c r="A252" s="225"/>
      <c r="B252" s="232"/>
      <c r="C252" s="233">
        <v>99</v>
      </c>
      <c r="D252" s="231" t="s">
        <v>352</v>
      </c>
      <c r="E252" s="226">
        <f t="shared" si="20"/>
        <v>0</v>
      </c>
      <c r="F252" s="229">
        <f t="shared" si="21"/>
        <v>0</v>
      </c>
      <c r="G252" s="229"/>
      <c r="H252" s="229"/>
      <c r="I252" s="229"/>
      <c r="J252" s="229"/>
      <c r="K252" s="254"/>
      <c r="L252" s="226">
        <f t="shared" si="19"/>
        <v>0</v>
      </c>
      <c r="M252" s="244"/>
      <c r="N252" s="244"/>
      <c r="O252" s="251"/>
      <c r="P252" s="251"/>
      <c r="Q252" s="251"/>
      <c r="R252" s="251"/>
      <c r="S252" s="251"/>
      <c r="T252" s="251"/>
      <c r="U252" s="251"/>
      <c r="V252" s="251"/>
      <c r="W252" s="251"/>
      <c r="X252" s="251"/>
      <c r="Y252" s="251"/>
      <c r="Z252" s="251"/>
      <c r="AA252" s="251"/>
      <c r="AB252" s="251"/>
      <c r="AC252" s="251"/>
      <c r="AD252" s="251"/>
      <c r="AE252" s="251"/>
      <c r="AF252" s="251"/>
      <c r="AG252" s="251"/>
    </row>
    <row r="253" spans="1:14" ht="12">
      <c r="A253" s="225"/>
      <c r="B253" s="232">
        <v>3</v>
      </c>
      <c r="C253" s="236"/>
      <c r="D253" s="237" t="s">
        <v>353</v>
      </c>
      <c r="E253" s="226">
        <f t="shared" si="20"/>
        <v>817.8199999999999</v>
      </c>
      <c r="F253" s="229">
        <f t="shared" si="21"/>
        <v>817.8199999999999</v>
      </c>
      <c r="G253" s="229">
        <f>G254+G266</f>
        <v>817.8199999999999</v>
      </c>
      <c r="H253" s="229">
        <f>H254+H266</f>
        <v>0</v>
      </c>
      <c r="I253" s="229">
        <f>I254+I266</f>
        <v>0</v>
      </c>
      <c r="J253" s="229">
        <f>J254+J266</f>
        <v>0</v>
      </c>
      <c r="K253" s="254"/>
      <c r="L253" s="226">
        <f t="shared" si="19"/>
        <v>0</v>
      </c>
      <c r="M253" s="229">
        <f>M254+M266</f>
        <v>0</v>
      </c>
      <c r="N253" s="229">
        <f>N254+N266</f>
        <v>0</v>
      </c>
    </row>
    <row r="254" spans="1:33" s="214" customFormat="1" ht="12">
      <c r="A254" s="225"/>
      <c r="B254" s="232"/>
      <c r="C254" s="233">
        <v>2</v>
      </c>
      <c r="D254" s="231" t="s">
        <v>354</v>
      </c>
      <c r="E254" s="226">
        <f t="shared" si="20"/>
        <v>817.8199999999999</v>
      </c>
      <c r="F254" s="229">
        <f t="shared" si="21"/>
        <v>817.8199999999999</v>
      </c>
      <c r="G254" s="229">
        <f>SUM(G255:G265)</f>
        <v>817.8199999999999</v>
      </c>
      <c r="H254" s="229"/>
      <c r="I254" s="229"/>
      <c r="J254" s="229"/>
      <c r="K254" s="254"/>
      <c r="L254" s="226">
        <f t="shared" si="19"/>
        <v>0</v>
      </c>
      <c r="M254" s="229">
        <f>SUM(M255:M265)</f>
        <v>0</v>
      </c>
      <c r="N254" s="229">
        <f>SUM(N255:N265)</f>
        <v>0</v>
      </c>
      <c r="O254" s="251"/>
      <c r="P254" s="251"/>
      <c r="Q254" s="251"/>
      <c r="R254" s="251"/>
      <c r="S254" s="251"/>
      <c r="T254" s="251"/>
      <c r="U254" s="251"/>
      <c r="V254" s="251"/>
      <c r="W254" s="251"/>
      <c r="X254" s="251"/>
      <c r="Y254" s="251"/>
      <c r="Z254" s="251"/>
      <c r="AA254" s="251"/>
      <c r="AB254" s="251"/>
      <c r="AC254" s="251"/>
      <c r="AD254" s="251"/>
      <c r="AE254" s="251"/>
      <c r="AF254" s="251"/>
      <c r="AG254" s="251"/>
    </row>
    <row r="255" spans="1:37" ht="12">
      <c r="A255" s="234"/>
      <c r="B255" s="235"/>
      <c r="C255" s="236"/>
      <c r="D255" s="284" t="s">
        <v>355</v>
      </c>
      <c r="E255" s="238">
        <f t="shared" si="20"/>
        <v>77</v>
      </c>
      <c r="F255" s="229">
        <f t="shared" si="21"/>
        <v>77</v>
      </c>
      <c r="G255" s="285">
        <v>77</v>
      </c>
      <c r="H255" s="239"/>
      <c r="I255" s="239"/>
      <c r="J255" s="239"/>
      <c r="K255" s="260"/>
      <c r="L255" s="226">
        <f t="shared" si="19"/>
        <v>0</v>
      </c>
      <c r="M255" s="253"/>
      <c r="N255" s="253"/>
      <c r="AG255" s="220">
        <v>0.9419</v>
      </c>
      <c r="AI255" s="221">
        <v>5.1732</v>
      </c>
      <c r="AK255" s="221">
        <v>0.4709</v>
      </c>
    </row>
    <row r="256" spans="1:37" ht="12">
      <c r="A256" s="234"/>
      <c r="B256" s="235"/>
      <c r="C256" s="236"/>
      <c r="D256" s="284" t="s">
        <v>356</v>
      </c>
      <c r="E256" s="238">
        <f t="shared" si="20"/>
        <v>154.63</v>
      </c>
      <c r="F256" s="229">
        <f t="shared" si="21"/>
        <v>154.63</v>
      </c>
      <c r="G256" s="285">
        <v>154.63</v>
      </c>
      <c r="H256" s="239"/>
      <c r="I256" s="239"/>
      <c r="J256" s="239"/>
      <c r="K256" s="260"/>
      <c r="L256" s="226">
        <f t="shared" si="19"/>
        <v>0</v>
      </c>
      <c r="M256" s="253"/>
      <c r="N256" s="253"/>
      <c r="AG256" s="220">
        <v>2.2508</v>
      </c>
      <c r="AK256" s="221">
        <v>1.1254</v>
      </c>
    </row>
    <row r="257" spans="1:37" ht="12">
      <c r="A257" s="234"/>
      <c r="B257" s="235"/>
      <c r="C257" s="236"/>
      <c r="D257" s="284" t="s">
        <v>357</v>
      </c>
      <c r="E257" s="238">
        <f t="shared" si="20"/>
        <v>90.3</v>
      </c>
      <c r="F257" s="229">
        <f t="shared" si="21"/>
        <v>90.3</v>
      </c>
      <c r="G257" s="285">
        <v>90.3</v>
      </c>
      <c r="H257" s="239"/>
      <c r="I257" s="239"/>
      <c r="J257" s="239"/>
      <c r="K257" s="260"/>
      <c r="L257" s="226">
        <f t="shared" si="19"/>
        <v>0</v>
      </c>
      <c r="M257" s="253"/>
      <c r="N257" s="253"/>
      <c r="AG257" s="220">
        <v>1.4391</v>
      </c>
      <c r="AK257" s="221">
        <v>0.7195</v>
      </c>
    </row>
    <row r="258" spans="1:37" ht="12">
      <c r="A258" s="234"/>
      <c r="B258" s="235"/>
      <c r="C258" s="236"/>
      <c r="D258" s="284" t="s">
        <v>358</v>
      </c>
      <c r="E258" s="238">
        <f t="shared" si="20"/>
        <v>63.61</v>
      </c>
      <c r="F258" s="229">
        <f t="shared" si="21"/>
        <v>63.61</v>
      </c>
      <c r="G258" s="285">
        <v>63.61</v>
      </c>
      <c r="H258" s="239"/>
      <c r="I258" s="239"/>
      <c r="J258" s="239"/>
      <c r="K258" s="260"/>
      <c r="L258" s="226">
        <f t="shared" si="19"/>
        <v>0</v>
      </c>
      <c r="M258" s="239"/>
      <c r="N258" s="253"/>
      <c r="AG258" s="220">
        <v>0.9314</v>
      </c>
      <c r="AK258" s="221">
        <v>0.4657</v>
      </c>
    </row>
    <row r="259" spans="1:37" ht="12">
      <c r="A259" s="234"/>
      <c r="B259" s="235"/>
      <c r="C259" s="236"/>
      <c r="D259" s="284" t="s">
        <v>359</v>
      </c>
      <c r="E259" s="238">
        <f t="shared" si="20"/>
        <v>63.33</v>
      </c>
      <c r="F259" s="229">
        <f t="shared" si="21"/>
        <v>63.33</v>
      </c>
      <c r="G259" s="285">
        <v>63.33</v>
      </c>
      <c r="H259" s="239"/>
      <c r="I259" s="239"/>
      <c r="J259" s="239"/>
      <c r="K259" s="260"/>
      <c r="L259" s="226">
        <f t="shared" si="19"/>
        <v>0</v>
      </c>
      <c r="M259" s="239"/>
      <c r="N259" s="253"/>
      <c r="AG259" s="220">
        <v>0.8638</v>
      </c>
      <c r="AK259" s="221">
        <v>0.4318</v>
      </c>
    </row>
    <row r="260" spans="1:37" ht="12">
      <c r="A260" s="234"/>
      <c r="B260" s="235"/>
      <c r="C260" s="236"/>
      <c r="D260" s="284" t="s">
        <v>360</v>
      </c>
      <c r="E260" s="238">
        <f t="shared" si="20"/>
        <v>45.21</v>
      </c>
      <c r="F260" s="229">
        <f t="shared" si="21"/>
        <v>45.21</v>
      </c>
      <c r="G260" s="285">
        <v>45.21</v>
      </c>
      <c r="H260" s="239"/>
      <c r="I260" s="239"/>
      <c r="J260" s="239"/>
      <c r="K260" s="260"/>
      <c r="L260" s="226">
        <f t="shared" si="19"/>
        <v>0</v>
      </c>
      <c r="M260" s="253"/>
      <c r="N260" s="253"/>
      <c r="AG260" s="220">
        <v>0.8942</v>
      </c>
      <c r="AK260" s="221">
        <v>0.4471</v>
      </c>
    </row>
    <row r="261" spans="1:37" ht="12">
      <c r="A261" s="234"/>
      <c r="B261" s="235"/>
      <c r="C261" s="236"/>
      <c r="D261" s="284" t="s">
        <v>361</v>
      </c>
      <c r="E261" s="238">
        <f t="shared" si="20"/>
        <v>63.1</v>
      </c>
      <c r="F261" s="229">
        <f t="shared" si="21"/>
        <v>63.1</v>
      </c>
      <c r="G261" s="285">
        <v>63.1</v>
      </c>
      <c r="H261" s="239"/>
      <c r="I261" s="239"/>
      <c r="J261" s="239"/>
      <c r="K261" s="260"/>
      <c r="L261" s="226">
        <f t="shared" si="19"/>
        <v>0</v>
      </c>
      <c r="M261" s="253"/>
      <c r="N261" s="253"/>
      <c r="AG261" s="220">
        <v>0.9227</v>
      </c>
      <c r="AK261" s="221">
        <v>0.4661</v>
      </c>
    </row>
    <row r="262" spans="1:37" ht="12">
      <c r="A262" s="234"/>
      <c r="B262" s="235"/>
      <c r="C262" s="236"/>
      <c r="D262" s="284" t="s">
        <v>362</v>
      </c>
      <c r="E262" s="238">
        <f t="shared" si="20"/>
        <v>108.87000000000002</v>
      </c>
      <c r="F262" s="229">
        <f t="shared" si="21"/>
        <v>108.87000000000002</v>
      </c>
      <c r="G262" s="285">
        <v>108.87000000000002</v>
      </c>
      <c r="H262" s="239"/>
      <c r="I262" s="239"/>
      <c r="J262" s="239"/>
      <c r="K262" s="260"/>
      <c r="L262" s="226">
        <f t="shared" si="19"/>
        <v>0</v>
      </c>
      <c r="M262" s="239"/>
      <c r="N262" s="253"/>
      <c r="AG262" s="220">
        <v>0.8014</v>
      </c>
      <c r="AK262" s="221">
        <v>0.4007</v>
      </c>
    </row>
    <row r="263" spans="1:37" ht="12">
      <c r="A263" s="234"/>
      <c r="B263" s="235"/>
      <c r="C263" s="236"/>
      <c r="D263" s="284" t="s">
        <v>363</v>
      </c>
      <c r="E263" s="238">
        <f t="shared" si="20"/>
        <v>63.26</v>
      </c>
      <c r="F263" s="229">
        <f t="shared" si="21"/>
        <v>63.26</v>
      </c>
      <c r="G263" s="285">
        <v>63.26</v>
      </c>
      <c r="H263" s="239"/>
      <c r="I263" s="239"/>
      <c r="J263" s="239"/>
      <c r="K263" s="260"/>
      <c r="L263" s="226">
        <f t="shared" si="19"/>
        <v>0</v>
      </c>
      <c r="M263" s="253"/>
      <c r="N263" s="253"/>
      <c r="AG263" s="220">
        <v>0.8597</v>
      </c>
      <c r="AK263" s="221">
        <v>0.4298</v>
      </c>
    </row>
    <row r="264" spans="1:37" ht="12">
      <c r="A264" s="234"/>
      <c r="B264" s="235"/>
      <c r="C264" s="236"/>
      <c r="D264" s="284" t="s">
        <v>364</v>
      </c>
      <c r="E264" s="238">
        <f t="shared" si="20"/>
        <v>44.31999999999999</v>
      </c>
      <c r="F264" s="229">
        <f t="shared" si="21"/>
        <v>44.31999999999999</v>
      </c>
      <c r="G264" s="285">
        <v>44.31999999999999</v>
      </c>
      <c r="H264" s="239"/>
      <c r="I264" s="239"/>
      <c r="J264" s="239"/>
      <c r="K264" s="260"/>
      <c r="L264" s="226">
        <f t="shared" si="19"/>
        <v>0</v>
      </c>
      <c r="M264" s="253"/>
      <c r="N264" s="253"/>
      <c r="AG264" s="220">
        <v>0.6408</v>
      </c>
      <c r="AK264" s="221">
        <v>0.3204</v>
      </c>
    </row>
    <row r="265" spans="1:37" ht="12">
      <c r="A265" s="234"/>
      <c r="B265" s="235"/>
      <c r="C265" s="236"/>
      <c r="D265" s="284" t="s">
        <v>365</v>
      </c>
      <c r="E265" s="238">
        <f t="shared" si="20"/>
        <v>44.19</v>
      </c>
      <c r="F265" s="229">
        <f t="shared" si="21"/>
        <v>44.19</v>
      </c>
      <c r="G265" s="285">
        <v>44.19</v>
      </c>
      <c r="H265" s="239"/>
      <c r="I265" s="239"/>
      <c r="J265" s="239"/>
      <c r="K265" s="260"/>
      <c r="L265" s="226">
        <f t="shared" si="19"/>
        <v>0</v>
      </c>
      <c r="M265" s="253"/>
      <c r="N265" s="253"/>
      <c r="AG265" s="220">
        <v>0.6286</v>
      </c>
      <c r="AK265" s="221">
        <v>0.3143</v>
      </c>
    </row>
    <row r="266" spans="1:14" ht="25.5" customHeight="1">
      <c r="A266" s="234"/>
      <c r="B266" s="235"/>
      <c r="C266" s="236">
        <v>99</v>
      </c>
      <c r="D266" s="237" t="s">
        <v>366</v>
      </c>
      <c r="E266" s="238">
        <f t="shared" si="20"/>
        <v>0</v>
      </c>
      <c r="F266" s="229">
        <f t="shared" si="21"/>
        <v>0</v>
      </c>
      <c r="G266" s="239"/>
      <c r="H266" s="239"/>
      <c r="I266" s="239"/>
      <c r="J266" s="239"/>
      <c r="K266" s="260"/>
      <c r="L266" s="226">
        <f t="shared" si="19"/>
        <v>0</v>
      </c>
      <c r="M266" s="239"/>
      <c r="N266" s="253"/>
    </row>
    <row r="267" spans="1:33" s="214" customFormat="1" ht="12">
      <c r="A267" s="225"/>
      <c r="B267" s="232">
        <v>4</v>
      </c>
      <c r="C267" s="232"/>
      <c r="D267" s="231" t="s">
        <v>367</v>
      </c>
      <c r="E267" s="226">
        <f t="shared" si="20"/>
        <v>1035.97</v>
      </c>
      <c r="F267" s="229">
        <f t="shared" si="21"/>
        <v>1035.97</v>
      </c>
      <c r="G267" s="288">
        <f>SUM(G268:G272)</f>
        <v>1017.97</v>
      </c>
      <c r="H267" s="288">
        <f>SUM(H268:H272)</f>
        <v>8</v>
      </c>
      <c r="I267" s="288">
        <f>SUM(I268:I272)</f>
        <v>10</v>
      </c>
      <c r="J267" s="288">
        <f>SUM(J268:J272)</f>
        <v>0</v>
      </c>
      <c r="K267" s="290"/>
      <c r="L267" s="226">
        <f aca="true" t="shared" si="22" ref="L267:L329">M267+N267</f>
        <v>0</v>
      </c>
      <c r="M267" s="288">
        <f>SUM(M268:M271)</f>
        <v>0</v>
      </c>
      <c r="N267" s="288">
        <f>SUM(N268:N271)</f>
        <v>0</v>
      </c>
      <c r="O267" s="251"/>
      <c r="P267" s="251"/>
      <c r="Q267" s="251"/>
      <c r="R267" s="251"/>
      <c r="S267" s="251"/>
      <c r="T267" s="251"/>
      <c r="U267" s="251"/>
      <c r="V267" s="251"/>
      <c r="W267" s="251"/>
      <c r="X267" s="251"/>
      <c r="Y267" s="251"/>
      <c r="Z267" s="251"/>
      <c r="AA267" s="251"/>
      <c r="AB267" s="251"/>
      <c r="AC267" s="251"/>
      <c r="AD267" s="251"/>
      <c r="AE267" s="251"/>
      <c r="AF267" s="251"/>
      <c r="AG267" s="251"/>
    </row>
    <row r="268" spans="1:14" ht="12">
      <c r="A268" s="234"/>
      <c r="B268" s="235"/>
      <c r="C268" s="235">
        <v>1</v>
      </c>
      <c r="D268" s="234" t="s">
        <v>368</v>
      </c>
      <c r="E268" s="238">
        <f aca="true" t="shared" si="23" ref="E268:E330">F268+L268</f>
        <v>380.04</v>
      </c>
      <c r="F268" s="229">
        <f aca="true" t="shared" si="24" ref="F268:F330">G268+H268+I268+J268</f>
        <v>380.04</v>
      </c>
      <c r="G268" s="239">
        <v>375.04</v>
      </c>
      <c r="H268" s="285">
        <v>5</v>
      </c>
      <c r="I268" s="285"/>
      <c r="J268" s="285"/>
      <c r="K268" s="291"/>
      <c r="L268" s="226">
        <f t="shared" si="22"/>
        <v>0</v>
      </c>
      <c r="M268" s="253"/>
      <c r="N268" s="253"/>
    </row>
    <row r="269" spans="1:14" ht="30" customHeight="1">
      <c r="A269" s="234"/>
      <c r="B269" s="235"/>
      <c r="C269" s="235">
        <v>2</v>
      </c>
      <c r="D269" s="234" t="s">
        <v>369</v>
      </c>
      <c r="E269" s="238">
        <f t="shared" si="23"/>
        <v>202.13000000000002</v>
      </c>
      <c r="F269" s="229">
        <f t="shared" si="24"/>
        <v>202.13000000000002</v>
      </c>
      <c r="G269" s="239">
        <v>199.13000000000002</v>
      </c>
      <c r="H269" s="285">
        <v>3</v>
      </c>
      <c r="I269" s="285"/>
      <c r="J269" s="285"/>
      <c r="K269" s="291"/>
      <c r="L269" s="226">
        <f t="shared" si="22"/>
        <v>0</v>
      </c>
      <c r="M269" s="253"/>
      <c r="N269" s="253"/>
    </row>
    <row r="270" spans="1:37" ht="12">
      <c r="A270" s="234"/>
      <c r="B270" s="235"/>
      <c r="C270" s="235">
        <v>3</v>
      </c>
      <c r="D270" s="234" t="s">
        <v>370</v>
      </c>
      <c r="E270" s="238">
        <f t="shared" si="23"/>
        <v>443.8</v>
      </c>
      <c r="F270" s="229">
        <f t="shared" si="24"/>
        <v>443.8</v>
      </c>
      <c r="G270" s="239">
        <v>443.8</v>
      </c>
      <c r="H270" s="285"/>
      <c r="I270" s="285">
        <v>0</v>
      </c>
      <c r="J270" s="285"/>
      <c r="K270" s="291"/>
      <c r="L270" s="226">
        <f t="shared" si="22"/>
        <v>0</v>
      </c>
      <c r="M270" s="253"/>
      <c r="N270" s="253"/>
      <c r="AG270" s="220">
        <v>7.8188</v>
      </c>
      <c r="AJ270" s="221">
        <v>15.6375</v>
      </c>
      <c r="AK270" s="221">
        <v>5.8641</v>
      </c>
    </row>
    <row r="271" spans="1:14" ht="12">
      <c r="A271" s="234"/>
      <c r="B271" s="235"/>
      <c r="C271" s="235">
        <v>8</v>
      </c>
      <c r="D271" s="234" t="s">
        <v>371</v>
      </c>
      <c r="E271" s="238">
        <f t="shared" si="23"/>
        <v>10</v>
      </c>
      <c r="F271" s="229">
        <f t="shared" si="24"/>
        <v>10</v>
      </c>
      <c r="G271" s="239"/>
      <c r="H271" s="285"/>
      <c r="I271" s="285">
        <v>10</v>
      </c>
      <c r="J271" s="285"/>
      <c r="K271" s="291"/>
      <c r="L271" s="226">
        <f t="shared" si="22"/>
        <v>0</v>
      </c>
      <c r="M271" s="253"/>
      <c r="N271" s="253"/>
    </row>
    <row r="272" spans="1:14" ht="12">
      <c r="A272" s="234"/>
      <c r="B272" s="235"/>
      <c r="C272" s="235">
        <v>9</v>
      </c>
      <c r="D272" s="234" t="s">
        <v>372</v>
      </c>
      <c r="E272" s="238">
        <f t="shared" si="23"/>
        <v>0</v>
      </c>
      <c r="F272" s="229">
        <f t="shared" si="24"/>
        <v>0</v>
      </c>
      <c r="G272" s="239"/>
      <c r="H272" s="285"/>
      <c r="I272" s="285"/>
      <c r="J272" s="285"/>
      <c r="K272" s="291"/>
      <c r="L272" s="226">
        <f t="shared" si="22"/>
        <v>0</v>
      </c>
      <c r="M272" s="253"/>
      <c r="N272" s="253"/>
    </row>
    <row r="273" spans="1:33" s="214" customFormat="1" ht="12">
      <c r="A273" s="225"/>
      <c r="B273" s="232">
        <v>6</v>
      </c>
      <c r="C273" s="232"/>
      <c r="D273" s="225" t="s">
        <v>373</v>
      </c>
      <c r="E273" s="226">
        <f t="shared" si="23"/>
        <v>0</v>
      </c>
      <c r="F273" s="229">
        <f t="shared" si="24"/>
        <v>0</v>
      </c>
      <c r="G273" s="229">
        <f>G274</f>
        <v>0</v>
      </c>
      <c r="H273" s="288">
        <f>H274</f>
        <v>0</v>
      </c>
      <c r="I273" s="288">
        <f>I274</f>
        <v>0</v>
      </c>
      <c r="J273" s="288">
        <f>J274</f>
        <v>0</v>
      </c>
      <c r="K273" s="290"/>
      <c r="L273" s="226">
        <f t="shared" si="22"/>
        <v>0</v>
      </c>
      <c r="M273" s="244">
        <f>M274</f>
        <v>0</v>
      </c>
      <c r="N273" s="244">
        <f>N274</f>
        <v>0</v>
      </c>
      <c r="O273" s="251"/>
      <c r="P273" s="251"/>
      <c r="Q273" s="251"/>
      <c r="R273" s="251"/>
      <c r="S273" s="251"/>
      <c r="T273" s="251"/>
      <c r="U273" s="251"/>
      <c r="V273" s="251"/>
      <c r="W273" s="251"/>
      <c r="X273" s="251"/>
      <c r="Y273" s="251"/>
      <c r="Z273" s="251"/>
      <c r="AA273" s="251"/>
      <c r="AB273" s="251"/>
      <c r="AC273" s="251"/>
      <c r="AD273" s="251"/>
      <c r="AE273" s="251"/>
      <c r="AF273" s="251"/>
      <c r="AG273" s="251"/>
    </row>
    <row r="274" spans="1:14" ht="24">
      <c r="A274" s="234"/>
      <c r="B274" s="235"/>
      <c r="C274" s="235">
        <v>1</v>
      </c>
      <c r="D274" s="234" t="s">
        <v>374</v>
      </c>
      <c r="E274" s="238">
        <f t="shared" si="23"/>
        <v>0</v>
      </c>
      <c r="F274" s="229">
        <f t="shared" si="24"/>
        <v>0</v>
      </c>
      <c r="G274" s="239"/>
      <c r="H274" s="285"/>
      <c r="I274" s="285"/>
      <c r="J274" s="285"/>
      <c r="K274" s="291"/>
      <c r="L274" s="226">
        <f t="shared" si="22"/>
        <v>0</v>
      </c>
      <c r="M274" s="253"/>
      <c r="N274" s="253"/>
    </row>
    <row r="275" spans="1:33" s="214" customFormat="1" ht="12">
      <c r="A275" s="225"/>
      <c r="B275" s="232">
        <v>7</v>
      </c>
      <c r="C275" s="232"/>
      <c r="D275" s="231" t="s">
        <v>375</v>
      </c>
      <c r="E275" s="226">
        <f t="shared" si="23"/>
        <v>0</v>
      </c>
      <c r="F275" s="229">
        <f t="shared" si="24"/>
        <v>0</v>
      </c>
      <c r="G275" s="288">
        <f>G276+G277+G278</f>
        <v>0</v>
      </c>
      <c r="H275" s="288">
        <f>H276+H277+H278</f>
        <v>0</v>
      </c>
      <c r="I275" s="288">
        <f>I276+I277+I278</f>
        <v>0</v>
      </c>
      <c r="J275" s="288">
        <f>J276+J277+J278</f>
        <v>0</v>
      </c>
      <c r="K275" s="290"/>
      <c r="L275" s="226">
        <f t="shared" si="22"/>
        <v>0</v>
      </c>
      <c r="M275" s="288">
        <f>M276+M277+M278</f>
        <v>0</v>
      </c>
      <c r="N275" s="288">
        <f>N276+N277+N278</f>
        <v>0</v>
      </c>
      <c r="O275" s="251"/>
      <c r="P275" s="251"/>
      <c r="Q275" s="251"/>
      <c r="R275" s="251"/>
      <c r="S275" s="251"/>
      <c r="T275" s="251"/>
      <c r="U275" s="251"/>
      <c r="V275" s="251"/>
      <c r="W275" s="251"/>
      <c r="X275" s="251"/>
      <c r="Y275" s="251"/>
      <c r="Z275" s="251"/>
      <c r="AA275" s="251"/>
      <c r="AB275" s="251"/>
      <c r="AC275" s="251"/>
      <c r="AD275" s="251"/>
      <c r="AE275" s="251"/>
      <c r="AF275" s="251"/>
      <c r="AG275" s="251"/>
    </row>
    <row r="276" spans="1:14" ht="20.25" customHeight="1">
      <c r="A276" s="234"/>
      <c r="B276" s="235"/>
      <c r="C276" s="235">
        <v>16</v>
      </c>
      <c r="D276" s="283" t="s">
        <v>376</v>
      </c>
      <c r="E276" s="238">
        <f t="shared" si="23"/>
        <v>0</v>
      </c>
      <c r="F276" s="229">
        <f t="shared" si="24"/>
        <v>0</v>
      </c>
      <c r="G276" s="285">
        <v>0</v>
      </c>
      <c r="H276" s="285"/>
      <c r="I276" s="238"/>
      <c r="J276" s="238"/>
      <c r="K276" s="258"/>
      <c r="L276" s="226">
        <f t="shared" si="22"/>
        <v>0</v>
      </c>
      <c r="M276" s="253"/>
      <c r="N276" s="253"/>
    </row>
    <row r="277" spans="1:37" ht="27" customHeight="1">
      <c r="A277" s="234"/>
      <c r="B277" s="235"/>
      <c r="C277" s="235">
        <v>17</v>
      </c>
      <c r="D277" s="283" t="s">
        <v>377</v>
      </c>
      <c r="E277" s="238">
        <f t="shared" si="23"/>
        <v>0</v>
      </c>
      <c r="F277" s="229">
        <f t="shared" si="24"/>
        <v>0</v>
      </c>
      <c r="G277" s="285"/>
      <c r="H277" s="285"/>
      <c r="I277" s="285"/>
      <c r="J277" s="285"/>
      <c r="K277" s="291"/>
      <c r="L277" s="226">
        <f t="shared" si="22"/>
        <v>0</v>
      </c>
      <c r="M277" s="253"/>
      <c r="N277" s="253"/>
      <c r="AG277" s="220">
        <v>8.0505</v>
      </c>
      <c r="AH277" s="221">
        <v>0.9392</v>
      </c>
      <c r="AJ277" s="221">
        <v>10.734</v>
      </c>
      <c r="AK277" s="221">
        <v>4.0252</v>
      </c>
    </row>
    <row r="278" spans="1:14" ht="26.25" customHeight="1">
      <c r="A278" s="234"/>
      <c r="B278" s="236"/>
      <c r="C278" s="235">
        <v>99</v>
      </c>
      <c r="D278" s="237" t="s">
        <v>378</v>
      </c>
      <c r="E278" s="238">
        <f t="shared" si="23"/>
        <v>0</v>
      </c>
      <c r="F278" s="229">
        <f t="shared" si="24"/>
        <v>0</v>
      </c>
      <c r="G278" s="239"/>
      <c r="H278" s="239"/>
      <c r="I278" s="239"/>
      <c r="J278" s="239"/>
      <c r="K278" s="260"/>
      <c r="L278" s="226">
        <f t="shared" si="22"/>
        <v>0</v>
      </c>
      <c r="M278" s="253"/>
      <c r="N278" s="253"/>
    </row>
    <row r="279" spans="1:33" s="214" customFormat="1" ht="12">
      <c r="A279" s="225"/>
      <c r="B279" s="232">
        <v>11</v>
      </c>
      <c r="C279" s="233"/>
      <c r="D279" s="231" t="s">
        <v>379</v>
      </c>
      <c r="E279" s="226">
        <f t="shared" si="23"/>
        <v>100</v>
      </c>
      <c r="F279" s="229">
        <f t="shared" si="24"/>
        <v>100</v>
      </c>
      <c r="G279" s="229">
        <f>G280</f>
        <v>0</v>
      </c>
      <c r="H279" s="229">
        <f>H280</f>
        <v>0</v>
      </c>
      <c r="I279" s="229">
        <f>I280</f>
        <v>100</v>
      </c>
      <c r="J279" s="229">
        <f>J280</f>
        <v>0</v>
      </c>
      <c r="K279" s="254"/>
      <c r="L279" s="226">
        <f t="shared" si="22"/>
        <v>0</v>
      </c>
      <c r="M279" s="244"/>
      <c r="N279" s="244"/>
      <c r="O279" s="251"/>
      <c r="P279" s="251"/>
      <c r="Q279" s="251"/>
      <c r="R279" s="251"/>
      <c r="S279" s="251"/>
      <c r="T279" s="251"/>
      <c r="U279" s="251"/>
      <c r="V279" s="251"/>
      <c r="W279" s="251"/>
      <c r="X279" s="251"/>
      <c r="Y279" s="251"/>
      <c r="Z279" s="251"/>
      <c r="AA279" s="251"/>
      <c r="AB279" s="251"/>
      <c r="AC279" s="251"/>
      <c r="AD279" s="251"/>
      <c r="AE279" s="251"/>
      <c r="AF279" s="251"/>
      <c r="AG279" s="251"/>
    </row>
    <row r="280" spans="1:14" ht="12">
      <c r="A280" s="234"/>
      <c r="B280" s="235"/>
      <c r="C280" s="236">
        <v>3</v>
      </c>
      <c r="D280" s="237" t="s">
        <v>380</v>
      </c>
      <c r="E280" s="238">
        <f t="shared" si="23"/>
        <v>100</v>
      </c>
      <c r="F280" s="229">
        <f t="shared" si="24"/>
        <v>100</v>
      </c>
      <c r="G280" s="239"/>
      <c r="H280" s="239"/>
      <c r="I280" s="239">
        <v>100</v>
      </c>
      <c r="J280" s="239"/>
      <c r="K280" s="252" t="s">
        <v>381</v>
      </c>
      <c r="L280" s="226">
        <f t="shared" si="22"/>
        <v>0</v>
      </c>
      <c r="M280" s="253"/>
      <c r="N280" s="253"/>
    </row>
    <row r="281" spans="1:33" s="214" customFormat="1" ht="24">
      <c r="A281" s="225"/>
      <c r="B281" s="232">
        <v>12</v>
      </c>
      <c r="C281" s="233"/>
      <c r="D281" s="231" t="s">
        <v>382</v>
      </c>
      <c r="E281" s="226">
        <f t="shared" si="23"/>
        <v>1725.99</v>
      </c>
      <c r="F281" s="229">
        <f t="shared" si="24"/>
        <v>1725.99</v>
      </c>
      <c r="G281" s="229">
        <f>G282+G283</f>
        <v>0</v>
      </c>
      <c r="H281" s="229">
        <f>H282+H283</f>
        <v>0</v>
      </c>
      <c r="I281" s="229">
        <f>I282+I283</f>
        <v>1725.99</v>
      </c>
      <c r="J281" s="229">
        <f>J282+J283</f>
        <v>0</v>
      </c>
      <c r="K281" s="254"/>
      <c r="L281" s="226">
        <f t="shared" si="22"/>
        <v>0</v>
      </c>
      <c r="M281" s="229">
        <f>M282+M28</f>
        <v>0</v>
      </c>
      <c r="N281" s="229">
        <f>N282+N28</f>
        <v>0</v>
      </c>
      <c r="O281" s="251"/>
      <c r="P281" s="251"/>
      <c r="Q281" s="251"/>
      <c r="R281" s="251"/>
      <c r="S281" s="251"/>
      <c r="T281" s="251"/>
      <c r="U281" s="251"/>
      <c r="V281" s="251"/>
      <c r="W281" s="251"/>
      <c r="X281" s="251"/>
      <c r="Y281" s="251"/>
      <c r="Z281" s="251"/>
      <c r="AA281" s="251"/>
      <c r="AB281" s="251"/>
      <c r="AC281" s="251"/>
      <c r="AD281" s="251"/>
      <c r="AE281" s="251"/>
      <c r="AF281" s="251"/>
      <c r="AG281" s="251"/>
    </row>
    <row r="282" spans="1:14" ht="43.5" customHeight="1">
      <c r="A282" s="234"/>
      <c r="B282" s="235"/>
      <c r="C282" s="236">
        <v>1</v>
      </c>
      <c r="D282" s="237" t="s">
        <v>383</v>
      </c>
      <c r="E282" s="238">
        <f t="shared" si="23"/>
        <v>1603.05</v>
      </c>
      <c r="F282" s="229">
        <f t="shared" si="24"/>
        <v>1603.05</v>
      </c>
      <c r="G282" s="239"/>
      <c r="H282" s="239"/>
      <c r="I282" s="239">
        <v>1603.05</v>
      </c>
      <c r="J282" s="239"/>
      <c r="K282" s="252" t="s">
        <v>384</v>
      </c>
      <c r="L282" s="226">
        <f t="shared" si="22"/>
        <v>0</v>
      </c>
      <c r="M282" s="253"/>
      <c r="N282" s="253"/>
    </row>
    <row r="283" spans="1:14" ht="100.5" customHeight="1">
      <c r="A283" s="234"/>
      <c r="B283" s="235"/>
      <c r="C283" s="236">
        <v>2</v>
      </c>
      <c r="D283" s="237" t="s">
        <v>385</v>
      </c>
      <c r="E283" s="238">
        <f t="shared" si="23"/>
        <v>122.94</v>
      </c>
      <c r="F283" s="229">
        <f t="shared" si="24"/>
        <v>122.94</v>
      </c>
      <c r="G283" s="239"/>
      <c r="H283" s="239"/>
      <c r="I283" s="239">
        <v>122.94</v>
      </c>
      <c r="J283" s="239"/>
      <c r="K283" s="292" t="s">
        <v>386</v>
      </c>
      <c r="L283" s="226">
        <f t="shared" si="22"/>
        <v>0</v>
      </c>
      <c r="M283" s="239"/>
      <c r="N283" s="253"/>
    </row>
    <row r="284" spans="1:33" s="214" customFormat="1" ht="12">
      <c r="A284" s="225"/>
      <c r="B284" s="232">
        <v>13</v>
      </c>
      <c r="C284" s="233"/>
      <c r="D284" s="231" t="s">
        <v>387</v>
      </c>
      <c r="E284" s="226">
        <f t="shared" si="23"/>
        <v>0</v>
      </c>
      <c r="F284" s="229">
        <f t="shared" si="24"/>
        <v>0</v>
      </c>
      <c r="G284" s="229">
        <f>G285</f>
        <v>0</v>
      </c>
      <c r="H284" s="229">
        <f>H285</f>
        <v>0</v>
      </c>
      <c r="I284" s="229">
        <f>I285</f>
        <v>0</v>
      </c>
      <c r="J284" s="229"/>
      <c r="K284" s="254"/>
      <c r="L284" s="226">
        <f t="shared" si="22"/>
        <v>0</v>
      </c>
      <c r="M284" s="229">
        <f>M285</f>
        <v>0</v>
      </c>
      <c r="N284" s="229">
        <f>N285</f>
        <v>0</v>
      </c>
      <c r="O284" s="251"/>
      <c r="P284" s="251"/>
      <c r="Q284" s="251"/>
      <c r="R284" s="251"/>
      <c r="S284" s="251"/>
      <c r="T284" s="251"/>
      <c r="U284" s="251"/>
      <c r="V284" s="251"/>
      <c r="W284" s="251"/>
      <c r="X284" s="251"/>
      <c r="Y284" s="251"/>
      <c r="Z284" s="251"/>
      <c r="AA284" s="251"/>
      <c r="AB284" s="251"/>
      <c r="AC284" s="251"/>
      <c r="AD284" s="251"/>
      <c r="AE284" s="251"/>
      <c r="AF284" s="251"/>
      <c r="AG284" s="251"/>
    </row>
    <row r="285" spans="1:14" ht="12">
      <c r="A285" s="234"/>
      <c r="B285" s="235"/>
      <c r="C285" s="236">
        <v>1</v>
      </c>
      <c r="D285" s="237" t="s">
        <v>388</v>
      </c>
      <c r="E285" s="238">
        <f t="shared" si="23"/>
        <v>0</v>
      </c>
      <c r="F285" s="229">
        <f t="shared" si="24"/>
        <v>0</v>
      </c>
      <c r="G285" s="239"/>
      <c r="H285" s="239"/>
      <c r="I285" s="239"/>
      <c r="J285" s="239"/>
      <c r="K285" s="260"/>
      <c r="L285" s="226">
        <f t="shared" si="22"/>
        <v>0</v>
      </c>
      <c r="M285" s="239"/>
      <c r="N285" s="253"/>
    </row>
    <row r="286" spans="1:33" s="214" customFormat="1" ht="12">
      <c r="A286" s="225"/>
      <c r="B286" s="232">
        <v>14</v>
      </c>
      <c r="C286" s="233"/>
      <c r="D286" s="231" t="s">
        <v>389</v>
      </c>
      <c r="E286" s="226">
        <f t="shared" si="23"/>
        <v>0</v>
      </c>
      <c r="F286" s="229">
        <f t="shared" si="24"/>
        <v>0</v>
      </c>
      <c r="G286" s="229">
        <f>G287</f>
        <v>0</v>
      </c>
      <c r="H286" s="229">
        <f>H287</f>
        <v>0</v>
      </c>
      <c r="I286" s="229">
        <f>I287</f>
        <v>0</v>
      </c>
      <c r="J286" s="229"/>
      <c r="K286" s="254"/>
      <c r="L286" s="226">
        <f t="shared" si="22"/>
        <v>0</v>
      </c>
      <c r="M286" s="229">
        <f>M287</f>
        <v>0</v>
      </c>
      <c r="N286" s="229">
        <f>N287</f>
        <v>0</v>
      </c>
      <c r="O286" s="251"/>
      <c r="P286" s="251"/>
      <c r="Q286" s="251"/>
      <c r="R286" s="251"/>
      <c r="S286" s="251"/>
      <c r="T286" s="251"/>
      <c r="U286" s="251"/>
      <c r="V286" s="251"/>
      <c r="W286" s="251"/>
      <c r="X286" s="251"/>
      <c r="Y286" s="251"/>
      <c r="Z286" s="251"/>
      <c r="AA286" s="251"/>
      <c r="AB286" s="251"/>
      <c r="AC286" s="251"/>
      <c r="AD286" s="251"/>
      <c r="AE286" s="251"/>
      <c r="AF286" s="251"/>
      <c r="AG286" s="251"/>
    </row>
    <row r="287" spans="1:14" ht="12">
      <c r="A287" s="234"/>
      <c r="B287" s="235"/>
      <c r="C287" s="236">
        <v>1</v>
      </c>
      <c r="D287" s="237" t="s">
        <v>390</v>
      </c>
      <c r="E287" s="238">
        <f t="shared" si="23"/>
        <v>0</v>
      </c>
      <c r="F287" s="229">
        <f t="shared" si="24"/>
        <v>0</v>
      </c>
      <c r="G287" s="239"/>
      <c r="H287" s="239"/>
      <c r="I287" s="239"/>
      <c r="J287" s="239"/>
      <c r="K287" s="260"/>
      <c r="L287" s="226">
        <f t="shared" si="22"/>
        <v>0</v>
      </c>
      <c r="M287" s="239"/>
      <c r="N287" s="253"/>
    </row>
    <row r="288" spans="1:33" s="214" customFormat="1" ht="12">
      <c r="A288" s="225"/>
      <c r="B288" s="232">
        <v>15</v>
      </c>
      <c r="C288" s="233"/>
      <c r="D288" s="231" t="s">
        <v>391</v>
      </c>
      <c r="E288" s="226">
        <f t="shared" si="23"/>
        <v>116.93</v>
      </c>
      <c r="F288" s="229">
        <f t="shared" si="24"/>
        <v>116.93</v>
      </c>
      <c r="G288" s="229">
        <f>G289</f>
        <v>106.93</v>
      </c>
      <c r="H288" s="229">
        <f>H289</f>
        <v>10</v>
      </c>
      <c r="I288" s="229">
        <f>I289</f>
        <v>0</v>
      </c>
      <c r="J288" s="229">
        <f>J289</f>
        <v>0</v>
      </c>
      <c r="K288" s="254"/>
      <c r="L288" s="226">
        <f t="shared" si="22"/>
        <v>0</v>
      </c>
      <c r="M288" s="229">
        <f>M289</f>
        <v>0</v>
      </c>
      <c r="N288" s="229">
        <f>N289</f>
        <v>0</v>
      </c>
      <c r="O288" s="251"/>
      <c r="P288" s="251"/>
      <c r="Q288" s="251"/>
      <c r="R288" s="251"/>
      <c r="S288" s="251"/>
      <c r="T288" s="251"/>
      <c r="U288" s="251"/>
      <c r="V288" s="251"/>
      <c r="W288" s="251"/>
      <c r="X288" s="251"/>
      <c r="Y288" s="251"/>
      <c r="Z288" s="251"/>
      <c r="AA288" s="251"/>
      <c r="AB288" s="251"/>
      <c r="AC288" s="251"/>
      <c r="AD288" s="251"/>
      <c r="AE288" s="251"/>
      <c r="AF288" s="251"/>
      <c r="AG288" s="251"/>
    </row>
    <row r="289" spans="1:14" ht="12">
      <c r="A289" s="234"/>
      <c r="B289" s="235"/>
      <c r="C289" s="236">
        <v>1</v>
      </c>
      <c r="D289" s="237" t="s">
        <v>192</v>
      </c>
      <c r="E289" s="238">
        <f t="shared" si="23"/>
        <v>116.93</v>
      </c>
      <c r="F289" s="229">
        <f t="shared" si="24"/>
        <v>116.93</v>
      </c>
      <c r="G289" s="239">
        <v>106.93</v>
      </c>
      <c r="H289" s="239">
        <v>10</v>
      </c>
      <c r="I289" s="239"/>
      <c r="J289" s="239"/>
      <c r="K289" s="252"/>
      <c r="L289" s="226">
        <f t="shared" si="22"/>
        <v>0</v>
      </c>
      <c r="M289" s="239"/>
      <c r="N289" s="253"/>
    </row>
    <row r="290" spans="1:33" s="214" customFormat="1" ht="12">
      <c r="A290" s="225"/>
      <c r="B290" s="232">
        <v>16</v>
      </c>
      <c r="C290" s="233"/>
      <c r="D290" s="231" t="s">
        <v>392</v>
      </c>
      <c r="E290" s="226">
        <f t="shared" si="23"/>
        <v>0</v>
      </c>
      <c r="F290" s="229">
        <f t="shared" si="24"/>
        <v>0</v>
      </c>
      <c r="G290" s="229">
        <f>G291</f>
        <v>0</v>
      </c>
      <c r="H290" s="229">
        <f>H291</f>
        <v>0</v>
      </c>
      <c r="I290" s="229">
        <f>I291</f>
        <v>0</v>
      </c>
      <c r="J290" s="229"/>
      <c r="K290" s="254"/>
      <c r="L290" s="226">
        <f t="shared" si="22"/>
        <v>0</v>
      </c>
      <c r="M290" s="229">
        <f>M291</f>
        <v>0</v>
      </c>
      <c r="N290" s="229">
        <f>N291</f>
        <v>0</v>
      </c>
      <c r="O290" s="251"/>
      <c r="P290" s="251"/>
      <c r="Q290" s="251"/>
      <c r="R290" s="251"/>
      <c r="S290" s="251"/>
      <c r="T290" s="251"/>
      <c r="U290" s="251"/>
      <c r="V290" s="251"/>
      <c r="W290" s="251"/>
      <c r="X290" s="251"/>
      <c r="Y290" s="251"/>
      <c r="Z290" s="251"/>
      <c r="AA290" s="251"/>
      <c r="AB290" s="251"/>
      <c r="AC290" s="251"/>
      <c r="AD290" s="251"/>
      <c r="AE290" s="251"/>
      <c r="AF290" s="251"/>
      <c r="AG290" s="251"/>
    </row>
    <row r="291" spans="1:14" ht="24" customHeight="1">
      <c r="A291" s="234"/>
      <c r="B291" s="235"/>
      <c r="C291" s="236">
        <v>1</v>
      </c>
      <c r="D291" s="237" t="s">
        <v>393</v>
      </c>
      <c r="E291" s="238">
        <f t="shared" si="23"/>
        <v>0</v>
      </c>
      <c r="F291" s="229">
        <f t="shared" si="24"/>
        <v>0</v>
      </c>
      <c r="G291" s="239"/>
      <c r="H291" s="239"/>
      <c r="I291" s="239"/>
      <c r="J291" s="239"/>
      <c r="K291" s="260"/>
      <c r="L291" s="226">
        <f t="shared" si="22"/>
        <v>0</v>
      </c>
      <c r="M291" s="253"/>
      <c r="N291" s="253"/>
    </row>
    <row r="292" spans="1:33" s="214" customFormat="1" ht="12">
      <c r="A292" s="225">
        <v>211</v>
      </c>
      <c r="B292" s="232"/>
      <c r="C292" s="233"/>
      <c r="D292" s="231" t="s">
        <v>394</v>
      </c>
      <c r="E292" s="226">
        <f t="shared" si="23"/>
        <v>2773.9300000000003</v>
      </c>
      <c r="F292" s="229">
        <f t="shared" si="24"/>
        <v>2401.9300000000003</v>
      </c>
      <c r="G292" s="229">
        <f>G293+G295+G297+G300+G302+G313</f>
        <v>2261.9300000000003</v>
      </c>
      <c r="H292" s="229">
        <f>H293+H295+H297+H300+H302+H313</f>
        <v>10</v>
      </c>
      <c r="I292" s="229">
        <f>I293+I295+I297+I300+I302+I313</f>
        <v>130</v>
      </c>
      <c r="J292" s="229"/>
      <c r="K292" s="254"/>
      <c r="L292" s="226">
        <f t="shared" si="22"/>
        <v>372</v>
      </c>
      <c r="M292" s="229">
        <f>M293+M295+M297+M302+M313+M300</f>
        <v>372</v>
      </c>
      <c r="N292" s="229">
        <f>N293+N295+N297+N302+N313+N300</f>
        <v>0</v>
      </c>
      <c r="O292" s="251"/>
      <c r="P292" s="251"/>
      <c r="Q292" s="251"/>
      <c r="R292" s="251"/>
      <c r="S292" s="251"/>
      <c r="T292" s="251"/>
      <c r="U292" s="251"/>
      <c r="V292" s="251"/>
      <c r="W292" s="251"/>
      <c r="X292" s="251"/>
      <c r="Y292" s="251"/>
      <c r="Z292" s="251"/>
      <c r="AA292" s="251"/>
      <c r="AB292" s="251"/>
      <c r="AC292" s="251"/>
      <c r="AD292" s="251"/>
      <c r="AE292" s="251"/>
      <c r="AF292" s="251"/>
      <c r="AG292" s="251"/>
    </row>
    <row r="293" spans="1:33" s="214" customFormat="1" ht="12">
      <c r="A293" s="225"/>
      <c r="B293" s="232">
        <v>1</v>
      </c>
      <c r="C293" s="233"/>
      <c r="D293" s="231" t="s">
        <v>395</v>
      </c>
      <c r="E293" s="226">
        <f t="shared" si="23"/>
        <v>341.76</v>
      </c>
      <c r="F293" s="229">
        <f t="shared" si="24"/>
        <v>271.76</v>
      </c>
      <c r="G293" s="229">
        <f>G294</f>
        <v>255.76</v>
      </c>
      <c r="H293" s="229">
        <f>H294</f>
        <v>10</v>
      </c>
      <c r="I293" s="229">
        <f>I294</f>
        <v>6</v>
      </c>
      <c r="J293" s="229"/>
      <c r="K293" s="254"/>
      <c r="L293" s="226">
        <f t="shared" si="22"/>
        <v>70</v>
      </c>
      <c r="M293" s="229">
        <f>M294</f>
        <v>70</v>
      </c>
      <c r="N293" s="229">
        <f>N294</f>
        <v>0</v>
      </c>
      <c r="O293" s="251"/>
      <c r="P293" s="251"/>
      <c r="Q293" s="251"/>
      <c r="R293" s="251"/>
      <c r="S293" s="251"/>
      <c r="T293" s="251"/>
      <c r="U293" s="251"/>
      <c r="V293" s="251"/>
      <c r="W293" s="251"/>
      <c r="X293" s="251"/>
      <c r="Y293" s="251"/>
      <c r="Z293" s="251"/>
      <c r="AA293" s="251"/>
      <c r="AB293" s="251"/>
      <c r="AC293" s="251"/>
      <c r="AD293" s="251"/>
      <c r="AE293" s="251"/>
      <c r="AF293" s="251"/>
      <c r="AG293" s="251"/>
    </row>
    <row r="294" spans="1:14" ht="24.75" customHeight="1">
      <c r="A294" s="234"/>
      <c r="B294" s="235"/>
      <c r="C294" s="236">
        <v>1</v>
      </c>
      <c r="D294" s="237" t="s">
        <v>136</v>
      </c>
      <c r="E294" s="238">
        <f t="shared" si="23"/>
        <v>341.76</v>
      </c>
      <c r="F294" s="229">
        <f t="shared" si="24"/>
        <v>271.76</v>
      </c>
      <c r="G294" s="239">
        <v>255.76</v>
      </c>
      <c r="H294" s="239">
        <v>10</v>
      </c>
      <c r="I294" s="239">
        <v>6</v>
      </c>
      <c r="J294" s="239"/>
      <c r="K294" s="257" t="s">
        <v>396</v>
      </c>
      <c r="L294" s="226">
        <f t="shared" si="22"/>
        <v>70</v>
      </c>
      <c r="M294" s="253">
        <v>70</v>
      </c>
      <c r="N294" s="253"/>
    </row>
    <row r="295" spans="1:33" s="214" customFormat="1" ht="27" customHeight="1">
      <c r="A295" s="225"/>
      <c r="B295" s="232">
        <v>3</v>
      </c>
      <c r="C295" s="233"/>
      <c r="D295" s="231" t="s">
        <v>397</v>
      </c>
      <c r="E295" s="226">
        <f t="shared" si="23"/>
        <v>0</v>
      </c>
      <c r="F295" s="229">
        <f t="shared" si="24"/>
        <v>0</v>
      </c>
      <c r="G295" s="229">
        <f>G296</f>
        <v>0</v>
      </c>
      <c r="H295" s="229">
        <f>H296</f>
        <v>0</v>
      </c>
      <c r="I295" s="229">
        <f>I296</f>
        <v>0</v>
      </c>
      <c r="J295" s="229"/>
      <c r="K295" s="254"/>
      <c r="L295" s="226">
        <f t="shared" si="22"/>
        <v>0</v>
      </c>
      <c r="M295" s="244">
        <f>M296</f>
        <v>0</v>
      </c>
      <c r="N295" s="244">
        <f>N296</f>
        <v>0</v>
      </c>
      <c r="O295" s="251"/>
      <c r="P295" s="251"/>
      <c r="Q295" s="251"/>
      <c r="R295" s="251"/>
      <c r="S295" s="251"/>
      <c r="T295" s="251"/>
      <c r="U295" s="251"/>
      <c r="V295" s="251"/>
      <c r="W295" s="251"/>
      <c r="X295" s="251"/>
      <c r="Y295" s="251"/>
      <c r="Z295" s="251"/>
      <c r="AA295" s="251"/>
      <c r="AB295" s="251"/>
      <c r="AC295" s="251"/>
      <c r="AD295" s="251"/>
      <c r="AE295" s="251"/>
      <c r="AF295" s="251"/>
      <c r="AG295" s="251"/>
    </row>
    <row r="296" spans="1:14" ht="16.5" customHeight="1">
      <c r="A296" s="234"/>
      <c r="B296" s="235"/>
      <c r="C296" s="236">
        <v>99</v>
      </c>
      <c r="D296" s="237" t="s">
        <v>398</v>
      </c>
      <c r="E296" s="238">
        <f t="shared" si="23"/>
        <v>0</v>
      </c>
      <c r="F296" s="229">
        <f t="shared" si="24"/>
        <v>0</v>
      </c>
      <c r="G296" s="239"/>
      <c r="H296" s="239"/>
      <c r="I296" s="239"/>
      <c r="J296" s="239"/>
      <c r="K296" s="260"/>
      <c r="L296" s="226">
        <f t="shared" si="22"/>
        <v>0</v>
      </c>
      <c r="M296" s="253"/>
      <c r="N296" s="253">
        <v>0</v>
      </c>
    </row>
    <row r="297" spans="1:33" s="214" customFormat="1" ht="18" customHeight="1">
      <c r="A297" s="225"/>
      <c r="B297" s="232">
        <v>11</v>
      </c>
      <c r="C297" s="233"/>
      <c r="D297" s="231" t="s">
        <v>399</v>
      </c>
      <c r="E297" s="226">
        <f t="shared" si="23"/>
        <v>124</v>
      </c>
      <c r="F297" s="229">
        <f t="shared" si="24"/>
        <v>124</v>
      </c>
      <c r="G297" s="229">
        <f>G298+G299</f>
        <v>0</v>
      </c>
      <c r="H297" s="229">
        <f>H298+H299</f>
        <v>0</v>
      </c>
      <c r="I297" s="229">
        <f>I298+I299</f>
        <v>124</v>
      </c>
      <c r="J297" s="229"/>
      <c r="K297" s="254"/>
      <c r="L297" s="226">
        <f t="shared" si="22"/>
        <v>0</v>
      </c>
      <c r="M297" s="244">
        <f>M298</f>
        <v>0</v>
      </c>
      <c r="N297" s="244">
        <f>N298</f>
        <v>0</v>
      </c>
      <c r="O297" s="251"/>
      <c r="P297" s="251"/>
      <c r="Q297" s="251"/>
      <c r="R297" s="251"/>
      <c r="S297" s="251"/>
      <c r="T297" s="251"/>
      <c r="U297" s="251"/>
      <c r="V297" s="251"/>
      <c r="W297" s="251"/>
      <c r="X297" s="251"/>
      <c r="Y297" s="251"/>
      <c r="Z297" s="251"/>
      <c r="AA297" s="251"/>
      <c r="AB297" s="251"/>
      <c r="AC297" s="251"/>
      <c r="AD297" s="251"/>
      <c r="AE297" s="251"/>
      <c r="AF297" s="251"/>
      <c r="AG297" s="251"/>
    </row>
    <row r="298" spans="1:14" ht="58.5" customHeight="1">
      <c r="A298" s="234"/>
      <c r="B298" s="235"/>
      <c r="C298" s="236">
        <v>1</v>
      </c>
      <c r="D298" s="237" t="s">
        <v>400</v>
      </c>
      <c r="E298" s="238">
        <f t="shared" si="23"/>
        <v>124</v>
      </c>
      <c r="F298" s="229">
        <f t="shared" si="24"/>
        <v>124</v>
      </c>
      <c r="G298" s="239"/>
      <c r="H298" s="239">
        <v>0</v>
      </c>
      <c r="I298" s="239">
        <v>124</v>
      </c>
      <c r="J298" s="239"/>
      <c r="K298" s="252" t="s">
        <v>401</v>
      </c>
      <c r="L298" s="226">
        <f t="shared" si="22"/>
        <v>0</v>
      </c>
      <c r="M298" s="253"/>
      <c r="N298" s="253"/>
    </row>
    <row r="299" spans="1:14" ht="12">
      <c r="A299" s="234"/>
      <c r="B299" s="235"/>
      <c r="C299" s="236">
        <v>3</v>
      </c>
      <c r="D299" s="237" t="s">
        <v>419</v>
      </c>
      <c r="E299" s="238">
        <f>F299+L299</f>
        <v>0</v>
      </c>
      <c r="F299" s="229">
        <f>G299+H299+I299+J299</f>
        <v>0</v>
      </c>
      <c r="G299" s="239"/>
      <c r="H299" s="239"/>
      <c r="I299" s="239"/>
      <c r="J299" s="239"/>
      <c r="K299" s="260"/>
      <c r="L299" s="226">
        <f>M299+N299</f>
        <v>0</v>
      </c>
      <c r="M299" s="253"/>
      <c r="N299" s="253"/>
    </row>
    <row r="300" spans="1:33" s="214" customFormat="1" ht="27" customHeight="1">
      <c r="A300" s="225"/>
      <c r="B300" s="232">
        <v>4</v>
      </c>
      <c r="C300" s="233"/>
      <c r="D300" s="231" t="s">
        <v>402</v>
      </c>
      <c r="E300" s="226">
        <f t="shared" si="23"/>
        <v>0</v>
      </c>
      <c r="F300" s="229">
        <f t="shared" si="24"/>
        <v>0</v>
      </c>
      <c r="G300" s="229">
        <f>G301</f>
        <v>0</v>
      </c>
      <c r="H300" s="229">
        <f>H301</f>
        <v>0</v>
      </c>
      <c r="I300" s="229">
        <f>I301</f>
        <v>0</v>
      </c>
      <c r="J300" s="229"/>
      <c r="K300" s="254"/>
      <c r="L300" s="226">
        <f t="shared" si="22"/>
        <v>0</v>
      </c>
      <c r="M300" s="229">
        <f>M301</f>
        <v>0</v>
      </c>
      <c r="N300" s="229">
        <f>N301</f>
        <v>0</v>
      </c>
      <c r="O300" s="251"/>
      <c r="P300" s="251"/>
      <c r="Q300" s="251"/>
      <c r="R300" s="251"/>
      <c r="S300" s="251"/>
      <c r="T300" s="251"/>
      <c r="U300" s="251"/>
      <c r="V300" s="251"/>
      <c r="W300" s="251"/>
      <c r="X300" s="251"/>
      <c r="Y300" s="251"/>
      <c r="Z300" s="251"/>
      <c r="AA300" s="251"/>
      <c r="AB300" s="251"/>
      <c r="AC300" s="251"/>
      <c r="AD300" s="251"/>
      <c r="AE300" s="251"/>
      <c r="AF300" s="251"/>
      <c r="AG300" s="251"/>
    </row>
    <row r="301" spans="1:14" ht="18" customHeight="1">
      <c r="A301" s="234"/>
      <c r="B301" s="235"/>
      <c r="C301" s="236">
        <v>2</v>
      </c>
      <c r="D301" s="237" t="s">
        <v>403</v>
      </c>
      <c r="E301" s="238">
        <f t="shared" si="23"/>
        <v>0</v>
      </c>
      <c r="F301" s="229">
        <f t="shared" si="24"/>
        <v>0</v>
      </c>
      <c r="G301" s="239"/>
      <c r="H301" s="239"/>
      <c r="I301" s="239"/>
      <c r="J301" s="239"/>
      <c r="K301" s="260"/>
      <c r="L301" s="226">
        <f t="shared" si="22"/>
        <v>0</v>
      </c>
      <c r="M301" s="253"/>
      <c r="N301" s="253"/>
    </row>
    <row r="302" spans="1:33" s="214" customFormat="1" ht="12">
      <c r="A302" s="225"/>
      <c r="B302" s="232">
        <v>5</v>
      </c>
      <c r="C302" s="233"/>
      <c r="D302" s="231" t="s">
        <v>404</v>
      </c>
      <c r="E302" s="226">
        <f t="shared" si="23"/>
        <v>2308.17</v>
      </c>
      <c r="F302" s="229">
        <f t="shared" si="24"/>
        <v>2006.17</v>
      </c>
      <c r="G302" s="229">
        <f>G303+G310+G311+G312</f>
        <v>2006.17</v>
      </c>
      <c r="H302" s="229">
        <f>H303+H310+H311</f>
        <v>0</v>
      </c>
      <c r="I302" s="229">
        <f>I303+I310+I311</f>
        <v>0</v>
      </c>
      <c r="J302" s="229">
        <f>J303+J310+J311</f>
        <v>0</v>
      </c>
      <c r="K302" s="254"/>
      <c r="L302" s="226">
        <f t="shared" si="22"/>
        <v>302</v>
      </c>
      <c r="M302" s="229">
        <f>M303+M310+M311+M312</f>
        <v>302</v>
      </c>
      <c r="N302" s="229">
        <f>N303+N310+N311</f>
        <v>0</v>
      </c>
      <c r="O302" s="251"/>
      <c r="P302" s="251"/>
      <c r="Q302" s="251"/>
      <c r="R302" s="251"/>
      <c r="S302" s="251"/>
      <c r="T302" s="251"/>
      <c r="U302" s="251"/>
      <c r="V302" s="251"/>
      <c r="W302" s="251"/>
      <c r="X302" s="251"/>
      <c r="Y302" s="251"/>
      <c r="Z302" s="251"/>
      <c r="AA302" s="251"/>
      <c r="AB302" s="251"/>
      <c r="AC302" s="251"/>
      <c r="AD302" s="251"/>
      <c r="AE302" s="251"/>
      <c r="AF302" s="251"/>
      <c r="AG302" s="251"/>
    </row>
    <row r="303" spans="1:33" s="214" customFormat="1" ht="12">
      <c r="A303" s="225"/>
      <c r="B303" s="232"/>
      <c r="C303" s="233">
        <v>1</v>
      </c>
      <c r="D303" s="231" t="s">
        <v>405</v>
      </c>
      <c r="E303" s="226">
        <f t="shared" si="23"/>
        <v>2308.17</v>
      </c>
      <c r="F303" s="229">
        <f t="shared" si="24"/>
        <v>2006.17</v>
      </c>
      <c r="G303" s="229">
        <f>SUM(G304:G309)</f>
        <v>2006.17</v>
      </c>
      <c r="H303" s="229">
        <f>SUM(H304:H309)</f>
        <v>0</v>
      </c>
      <c r="I303" s="229">
        <f>SUM(I304:I309)</f>
        <v>0</v>
      </c>
      <c r="J303" s="229">
        <f>SUM(J304:J309)</f>
        <v>0</v>
      </c>
      <c r="K303" s="254"/>
      <c r="L303" s="226">
        <f t="shared" si="22"/>
        <v>302</v>
      </c>
      <c r="M303" s="229">
        <f>SUM(M304:M309)</f>
        <v>302</v>
      </c>
      <c r="N303" s="229">
        <f>SUM(N304:N309)</f>
        <v>0</v>
      </c>
      <c r="O303" s="251"/>
      <c r="P303" s="251"/>
      <c r="Q303" s="251"/>
      <c r="R303" s="251"/>
      <c r="S303" s="251"/>
      <c r="T303" s="251"/>
      <c r="U303" s="251"/>
      <c r="V303" s="251"/>
      <c r="W303" s="251"/>
      <c r="X303" s="251"/>
      <c r="Y303" s="251"/>
      <c r="Z303" s="251"/>
      <c r="AA303" s="251"/>
      <c r="AB303" s="251"/>
      <c r="AC303" s="251"/>
      <c r="AD303" s="251"/>
      <c r="AE303" s="251"/>
      <c r="AF303" s="251"/>
      <c r="AG303" s="251"/>
    </row>
    <row r="304" spans="1:14" ht="12">
      <c r="A304" s="234"/>
      <c r="B304" s="235"/>
      <c r="C304" s="236"/>
      <c r="D304" s="284" t="s">
        <v>406</v>
      </c>
      <c r="E304" s="238">
        <f t="shared" si="23"/>
        <v>879.37</v>
      </c>
      <c r="F304" s="229">
        <f t="shared" si="24"/>
        <v>577.37</v>
      </c>
      <c r="G304" s="239">
        <v>577.37</v>
      </c>
      <c r="H304" s="239"/>
      <c r="I304" s="239"/>
      <c r="J304" s="239"/>
      <c r="K304" s="252"/>
      <c r="L304" s="226">
        <f t="shared" si="22"/>
        <v>302</v>
      </c>
      <c r="M304" s="253">
        <v>302</v>
      </c>
      <c r="N304" s="253"/>
    </row>
    <row r="305" spans="1:14" ht="12">
      <c r="A305" s="234"/>
      <c r="B305" s="235"/>
      <c r="C305" s="236"/>
      <c r="D305" s="284" t="s">
        <v>407</v>
      </c>
      <c r="E305" s="238">
        <f t="shared" si="23"/>
        <v>0</v>
      </c>
      <c r="F305" s="229">
        <f t="shared" si="24"/>
        <v>0</v>
      </c>
      <c r="G305" s="239">
        <v>0</v>
      </c>
      <c r="H305" s="239"/>
      <c r="I305" s="239"/>
      <c r="J305" s="239"/>
      <c r="K305" s="260"/>
      <c r="L305" s="226">
        <f t="shared" si="22"/>
        <v>0</v>
      </c>
      <c r="M305" s="253"/>
      <c r="N305" s="253"/>
    </row>
    <row r="306" spans="1:14" ht="12">
      <c r="A306" s="234"/>
      <c r="B306" s="235"/>
      <c r="C306" s="236"/>
      <c r="D306" s="284" t="s">
        <v>408</v>
      </c>
      <c r="E306" s="238">
        <f t="shared" si="23"/>
        <v>556.11</v>
      </c>
      <c r="F306" s="229">
        <f t="shared" si="24"/>
        <v>556.11</v>
      </c>
      <c r="G306" s="239">
        <v>556.11</v>
      </c>
      <c r="H306" s="239"/>
      <c r="I306" s="239"/>
      <c r="J306" s="239"/>
      <c r="K306" s="252"/>
      <c r="L306" s="226">
        <f t="shared" si="22"/>
        <v>0</v>
      </c>
      <c r="M306" s="253"/>
      <c r="N306" s="253"/>
    </row>
    <row r="307" spans="1:14" ht="12">
      <c r="A307" s="234"/>
      <c r="B307" s="235"/>
      <c r="C307" s="236"/>
      <c r="D307" s="284" t="s">
        <v>409</v>
      </c>
      <c r="E307" s="238">
        <f t="shared" si="23"/>
        <v>289.99000000000007</v>
      </c>
      <c r="F307" s="229">
        <f t="shared" si="24"/>
        <v>289.99000000000007</v>
      </c>
      <c r="G307" s="239">
        <v>289.99000000000007</v>
      </c>
      <c r="H307" s="239"/>
      <c r="I307" s="239"/>
      <c r="J307" s="239"/>
      <c r="K307" s="252"/>
      <c r="L307" s="226">
        <f t="shared" si="22"/>
        <v>0</v>
      </c>
      <c r="M307" s="253"/>
      <c r="N307" s="253"/>
    </row>
    <row r="308" spans="1:14" ht="12">
      <c r="A308" s="234" t="s">
        <v>410</v>
      </c>
      <c r="B308" s="235"/>
      <c r="C308" s="236"/>
      <c r="D308" s="284" t="s">
        <v>411</v>
      </c>
      <c r="E308" s="238">
        <f t="shared" si="23"/>
        <v>323.65999999999997</v>
      </c>
      <c r="F308" s="229">
        <f t="shared" si="24"/>
        <v>323.65999999999997</v>
      </c>
      <c r="G308" s="239">
        <v>323.65999999999997</v>
      </c>
      <c r="H308" s="239"/>
      <c r="I308" s="239"/>
      <c r="J308" s="239"/>
      <c r="K308" s="252"/>
      <c r="L308" s="226">
        <f t="shared" si="22"/>
        <v>0</v>
      </c>
      <c r="M308" s="253"/>
      <c r="N308" s="253"/>
    </row>
    <row r="309" spans="1:14" ht="12">
      <c r="A309" s="234"/>
      <c r="B309" s="235"/>
      <c r="C309" s="236"/>
      <c r="D309" s="284" t="s">
        <v>412</v>
      </c>
      <c r="E309" s="238">
        <f t="shared" si="23"/>
        <v>259.04</v>
      </c>
      <c r="F309" s="229">
        <f t="shared" si="24"/>
        <v>259.04</v>
      </c>
      <c r="G309" s="239">
        <v>259.04</v>
      </c>
      <c r="H309" s="239"/>
      <c r="I309" s="239"/>
      <c r="J309" s="239"/>
      <c r="K309" s="252"/>
      <c r="L309" s="226">
        <f t="shared" si="22"/>
        <v>0</v>
      </c>
      <c r="M309" s="253"/>
      <c r="N309" s="253"/>
    </row>
    <row r="310" spans="1:14" ht="12">
      <c r="A310" s="234"/>
      <c r="B310" s="235"/>
      <c r="C310" s="236">
        <v>2</v>
      </c>
      <c r="D310" s="237" t="s">
        <v>413</v>
      </c>
      <c r="E310" s="238">
        <f t="shared" si="23"/>
        <v>0</v>
      </c>
      <c r="F310" s="229">
        <f t="shared" si="24"/>
        <v>0</v>
      </c>
      <c r="G310" s="239"/>
      <c r="H310" s="239"/>
      <c r="I310" s="239"/>
      <c r="J310" s="239"/>
      <c r="K310" s="260"/>
      <c r="L310" s="226">
        <f t="shared" si="22"/>
        <v>0</v>
      </c>
      <c r="M310" s="253"/>
      <c r="N310" s="253"/>
    </row>
    <row r="311" spans="1:14" ht="24">
      <c r="A311" s="234"/>
      <c r="B311" s="235"/>
      <c r="C311" s="236">
        <v>3</v>
      </c>
      <c r="D311" s="237" t="s">
        <v>414</v>
      </c>
      <c r="E311" s="238">
        <f t="shared" si="23"/>
        <v>0</v>
      </c>
      <c r="F311" s="229">
        <f t="shared" si="24"/>
        <v>0</v>
      </c>
      <c r="G311" s="239"/>
      <c r="H311" s="239"/>
      <c r="I311" s="239"/>
      <c r="J311" s="239"/>
      <c r="K311" s="260"/>
      <c r="L311" s="226">
        <f t="shared" si="22"/>
        <v>0</v>
      </c>
      <c r="M311" s="253"/>
      <c r="N311" s="253"/>
    </row>
    <row r="312" spans="1:14" ht="12">
      <c r="A312" s="234"/>
      <c r="B312" s="235"/>
      <c r="C312" s="236">
        <v>99</v>
      </c>
      <c r="D312" s="237" t="s">
        <v>415</v>
      </c>
      <c r="E312" s="238">
        <f t="shared" si="23"/>
        <v>0</v>
      </c>
      <c r="F312" s="229">
        <f t="shared" si="24"/>
        <v>0</v>
      </c>
      <c r="G312" s="239"/>
      <c r="H312" s="239"/>
      <c r="I312" s="239"/>
      <c r="J312" s="239"/>
      <c r="K312" s="260"/>
      <c r="L312" s="226">
        <f t="shared" si="22"/>
        <v>0</v>
      </c>
      <c r="M312" s="253">
        <v>0</v>
      </c>
      <c r="N312" s="253"/>
    </row>
    <row r="313" spans="1:33" s="214" customFormat="1" ht="12">
      <c r="A313" s="225"/>
      <c r="B313" s="232">
        <v>6</v>
      </c>
      <c r="C313" s="289"/>
      <c r="D313" s="231" t="s">
        <v>416</v>
      </c>
      <c r="E313" s="226">
        <f t="shared" si="23"/>
        <v>0</v>
      </c>
      <c r="F313" s="229">
        <f t="shared" si="24"/>
        <v>0</v>
      </c>
      <c r="G313" s="229">
        <f>G314+G315</f>
        <v>0</v>
      </c>
      <c r="H313" s="229">
        <f>H314+H315</f>
        <v>0</v>
      </c>
      <c r="I313" s="229">
        <f>I314+I315</f>
        <v>0</v>
      </c>
      <c r="J313" s="229">
        <f>J314+J315</f>
        <v>0</v>
      </c>
      <c r="K313" s="254"/>
      <c r="L313" s="226">
        <f t="shared" si="22"/>
        <v>0</v>
      </c>
      <c r="M313" s="229">
        <f>M314+M315</f>
        <v>0</v>
      </c>
      <c r="N313" s="229">
        <f>N314+N315</f>
        <v>0</v>
      </c>
      <c r="O313" s="251"/>
      <c r="P313" s="251"/>
      <c r="Q313" s="251"/>
      <c r="R313" s="251"/>
      <c r="S313" s="251"/>
      <c r="T313" s="251"/>
      <c r="U313" s="251"/>
      <c r="V313" s="251"/>
      <c r="W313" s="251"/>
      <c r="X313" s="251"/>
      <c r="Y313" s="251"/>
      <c r="Z313" s="251"/>
      <c r="AA313" s="251"/>
      <c r="AB313" s="251"/>
      <c r="AC313" s="251"/>
      <c r="AD313" s="251"/>
      <c r="AE313" s="251"/>
      <c r="AF313" s="251"/>
      <c r="AG313" s="251"/>
    </row>
    <row r="314" spans="1:14" ht="12">
      <c r="A314" s="234"/>
      <c r="B314" s="235"/>
      <c r="C314" s="236">
        <v>2</v>
      </c>
      <c r="D314" s="237" t="s">
        <v>417</v>
      </c>
      <c r="E314" s="238">
        <f t="shared" si="23"/>
        <v>0</v>
      </c>
      <c r="F314" s="229">
        <f t="shared" si="24"/>
        <v>0</v>
      </c>
      <c r="G314" s="239"/>
      <c r="H314" s="239"/>
      <c r="I314" s="239"/>
      <c r="J314" s="239"/>
      <c r="K314" s="260"/>
      <c r="L314" s="226">
        <f t="shared" si="22"/>
        <v>0</v>
      </c>
      <c r="M314" s="253"/>
      <c r="N314" s="253"/>
    </row>
    <row r="315" spans="1:14" ht="12">
      <c r="A315" s="234"/>
      <c r="B315" s="235"/>
      <c r="C315" s="236">
        <v>99</v>
      </c>
      <c r="D315" s="237" t="s">
        <v>418</v>
      </c>
      <c r="E315" s="238">
        <f t="shared" si="23"/>
        <v>0</v>
      </c>
      <c r="F315" s="229">
        <f t="shared" si="24"/>
        <v>0</v>
      </c>
      <c r="G315" s="239"/>
      <c r="H315" s="239"/>
      <c r="I315" s="239"/>
      <c r="J315" s="239"/>
      <c r="K315" s="260"/>
      <c r="L315" s="226">
        <f t="shared" si="22"/>
        <v>0</v>
      </c>
      <c r="M315" s="253"/>
      <c r="N315" s="253"/>
    </row>
    <row r="316" spans="1:33" s="214" customFormat="1" ht="12">
      <c r="A316" s="225">
        <v>212</v>
      </c>
      <c r="B316" s="232"/>
      <c r="C316" s="233"/>
      <c r="D316" s="231" t="s">
        <v>420</v>
      </c>
      <c r="E316" s="226">
        <f t="shared" si="23"/>
        <v>1117.44</v>
      </c>
      <c r="F316" s="229">
        <f t="shared" si="24"/>
        <v>1117.44</v>
      </c>
      <c r="G316" s="229">
        <f>G317+G319</f>
        <v>941.44</v>
      </c>
      <c r="H316" s="229">
        <f>H317+H319</f>
        <v>10</v>
      </c>
      <c r="I316" s="229">
        <f>I317+I319</f>
        <v>0</v>
      </c>
      <c r="J316" s="229">
        <f>J317+J319</f>
        <v>166</v>
      </c>
      <c r="K316" s="254"/>
      <c r="L316" s="226">
        <f t="shared" si="22"/>
        <v>0</v>
      </c>
      <c r="M316" s="229">
        <f>M317++M319</f>
        <v>0</v>
      </c>
      <c r="N316" s="229">
        <f>N317++N319</f>
        <v>0</v>
      </c>
      <c r="O316" s="251"/>
      <c r="P316" s="251"/>
      <c r="Q316" s="251"/>
      <c r="R316" s="251"/>
      <c r="S316" s="251"/>
      <c r="T316" s="251"/>
      <c r="U316" s="251"/>
      <c r="V316" s="251"/>
      <c r="W316" s="251"/>
      <c r="X316" s="251"/>
      <c r="Y316" s="251"/>
      <c r="Z316" s="251"/>
      <c r="AA316" s="251"/>
      <c r="AB316" s="251"/>
      <c r="AC316" s="251"/>
      <c r="AD316" s="251"/>
      <c r="AE316" s="251"/>
      <c r="AF316" s="251"/>
      <c r="AG316" s="251"/>
    </row>
    <row r="317" spans="1:33" s="214" customFormat="1" ht="12">
      <c r="A317" s="225"/>
      <c r="B317" s="232">
        <v>1</v>
      </c>
      <c r="C317" s="233"/>
      <c r="D317" s="231" t="s">
        <v>421</v>
      </c>
      <c r="E317" s="226">
        <f t="shared" si="23"/>
        <v>1117.44</v>
      </c>
      <c r="F317" s="229">
        <f t="shared" si="24"/>
        <v>1117.44</v>
      </c>
      <c r="G317" s="229">
        <f>G318</f>
        <v>941.44</v>
      </c>
      <c r="H317" s="229">
        <f>H318</f>
        <v>10</v>
      </c>
      <c r="I317" s="229">
        <f>I318</f>
        <v>0</v>
      </c>
      <c r="J317" s="229">
        <f>J318</f>
        <v>166</v>
      </c>
      <c r="K317" s="254"/>
      <c r="L317" s="226">
        <f t="shared" si="22"/>
        <v>0</v>
      </c>
      <c r="M317" s="229">
        <f>M318</f>
        <v>0</v>
      </c>
      <c r="N317" s="229">
        <f>N318</f>
        <v>0</v>
      </c>
      <c r="O317" s="251"/>
      <c r="P317" s="251"/>
      <c r="Q317" s="251"/>
      <c r="R317" s="251"/>
      <c r="S317" s="251"/>
      <c r="T317" s="251"/>
      <c r="U317" s="251"/>
      <c r="V317" s="251"/>
      <c r="W317" s="251"/>
      <c r="X317" s="251"/>
      <c r="Y317" s="251"/>
      <c r="Z317" s="251"/>
      <c r="AA317" s="251"/>
      <c r="AB317" s="251"/>
      <c r="AC317" s="251"/>
      <c r="AD317" s="251"/>
      <c r="AE317" s="251"/>
      <c r="AF317" s="251"/>
      <c r="AG317" s="251"/>
    </row>
    <row r="318" spans="1:14" ht="58.5" customHeight="1">
      <c r="A318" s="234"/>
      <c r="B318" s="235"/>
      <c r="C318" s="236">
        <v>1</v>
      </c>
      <c r="D318" s="237" t="s">
        <v>422</v>
      </c>
      <c r="E318" s="238">
        <f t="shared" si="23"/>
        <v>1117.44</v>
      </c>
      <c r="F318" s="229">
        <f t="shared" si="24"/>
        <v>1117.44</v>
      </c>
      <c r="G318" s="238">
        <v>941.44</v>
      </c>
      <c r="H318" s="238">
        <v>10</v>
      </c>
      <c r="I318" s="238"/>
      <c r="J318" s="238">
        <v>166</v>
      </c>
      <c r="K318" s="257" t="s">
        <v>423</v>
      </c>
      <c r="L318" s="226">
        <f t="shared" si="22"/>
        <v>0</v>
      </c>
      <c r="M318" s="253"/>
      <c r="N318" s="253"/>
    </row>
    <row r="319" spans="1:33" s="214" customFormat="1" ht="12">
      <c r="A319" s="225"/>
      <c r="B319" s="232">
        <v>3</v>
      </c>
      <c r="C319" s="233"/>
      <c r="D319" s="231" t="s">
        <v>424</v>
      </c>
      <c r="E319" s="226">
        <f t="shared" si="23"/>
        <v>0</v>
      </c>
      <c r="F319" s="229">
        <f t="shared" si="24"/>
        <v>0</v>
      </c>
      <c r="G319" s="226">
        <f>G320+G321</f>
        <v>0</v>
      </c>
      <c r="H319" s="226">
        <f>H320+H321</f>
        <v>0</v>
      </c>
      <c r="I319" s="226">
        <f>I320+I321</f>
        <v>0</v>
      </c>
      <c r="J319" s="226"/>
      <c r="K319" s="264"/>
      <c r="L319" s="226">
        <f t="shared" si="22"/>
        <v>0</v>
      </c>
      <c r="M319" s="226">
        <f>M320+M321</f>
        <v>0</v>
      </c>
      <c r="N319" s="226">
        <f>N320+N321</f>
        <v>0</v>
      </c>
      <c r="O319" s="251"/>
      <c r="P319" s="251"/>
      <c r="Q319" s="251"/>
      <c r="R319" s="251"/>
      <c r="S319" s="251"/>
      <c r="T319" s="251"/>
      <c r="U319" s="251"/>
      <c r="V319" s="251"/>
      <c r="W319" s="251"/>
      <c r="X319" s="251"/>
      <c r="Y319" s="251"/>
      <c r="Z319" s="251"/>
      <c r="AA319" s="251"/>
      <c r="AB319" s="251"/>
      <c r="AC319" s="251"/>
      <c r="AD319" s="251"/>
      <c r="AE319" s="251"/>
      <c r="AF319" s="251"/>
      <c r="AG319" s="251"/>
    </row>
    <row r="320" spans="1:14" ht="12">
      <c r="A320" s="234"/>
      <c r="B320" s="235"/>
      <c r="C320" s="236">
        <v>3</v>
      </c>
      <c r="D320" s="237" t="s">
        <v>425</v>
      </c>
      <c r="E320" s="238">
        <f t="shared" si="23"/>
        <v>0</v>
      </c>
      <c r="F320" s="229">
        <f t="shared" si="24"/>
        <v>0</v>
      </c>
      <c r="G320" s="238"/>
      <c r="H320" s="238"/>
      <c r="I320" s="238"/>
      <c r="J320" s="238"/>
      <c r="K320" s="258"/>
      <c r="L320" s="226">
        <f t="shared" si="22"/>
        <v>0</v>
      </c>
      <c r="M320" s="253"/>
      <c r="N320" s="253"/>
    </row>
    <row r="321" spans="1:14" ht="24">
      <c r="A321" s="234"/>
      <c r="B321" s="235"/>
      <c r="C321" s="236">
        <v>99</v>
      </c>
      <c r="D321" s="237" t="s">
        <v>426</v>
      </c>
      <c r="E321" s="238">
        <f t="shared" si="23"/>
        <v>0</v>
      </c>
      <c r="F321" s="229">
        <f t="shared" si="24"/>
        <v>0</v>
      </c>
      <c r="G321" s="238"/>
      <c r="H321" s="238"/>
      <c r="I321" s="238"/>
      <c r="J321" s="238"/>
      <c r="K321" s="258"/>
      <c r="L321" s="226">
        <f t="shared" si="22"/>
        <v>0</v>
      </c>
      <c r="M321" s="253"/>
      <c r="N321" s="253"/>
    </row>
    <row r="322" spans="1:33" s="214" customFormat="1" ht="12">
      <c r="A322" s="225">
        <v>213</v>
      </c>
      <c r="B322" s="232"/>
      <c r="C322" s="233"/>
      <c r="D322" s="231" t="s">
        <v>427</v>
      </c>
      <c r="E322" s="226">
        <f t="shared" si="23"/>
        <v>7131.610000000001</v>
      </c>
      <c r="F322" s="229">
        <f t="shared" si="24"/>
        <v>5187.610000000001</v>
      </c>
      <c r="G322" s="226">
        <f>SUM(G323,G347,G367,G375,G382,G384,G380,G388)</f>
        <v>3890.01</v>
      </c>
      <c r="H322" s="226">
        <f aca="true" t="shared" si="25" ref="H322:N322">SUM(H323,H347,H367,H375,H382,H384,H380,H388)</f>
        <v>111</v>
      </c>
      <c r="I322" s="226">
        <f t="shared" si="25"/>
        <v>56.6</v>
      </c>
      <c r="J322" s="226">
        <f t="shared" si="25"/>
        <v>1130</v>
      </c>
      <c r="K322" s="264"/>
      <c r="L322" s="226">
        <f t="shared" si="22"/>
        <v>1944</v>
      </c>
      <c r="M322" s="226">
        <f t="shared" si="25"/>
        <v>944</v>
      </c>
      <c r="N322" s="226">
        <f t="shared" si="25"/>
        <v>1000</v>
      </c>
      <c r="O322" s="251"/>
      <c r="P322" s="251"/>
      <c r="Q322" s="251"/>
      <c r="R322" s="251"/>
      <c r="S322" s="251"/>
      <c r="T322" s="251"/>
      <c r="U322" s="251"/>
      <c r="V322" s="251"/>
      <c r="W322" s="251"/>
      <c r="X322" s="251"/>
      <c r="Y322" s="251"/>
      <c r="Z322" s="251"/>
      <c r="AA322" s="251"/>
      <c r="AB322" s="251"/>
      <c r="AC322" s="251"/>
      <c r="AD322" s="251"/>
      <c r="AE322" s="251"/>
      <c r="AF322" s="251"/>
      <c r="AG322" s="251"/>
    </row>
    <row r="323" spans="1:33" s="214" customFormat="1" ht="12">
      <c r="A323" s="225"/>
      <c r="B323" s="232">
        <v>1</v>
      </c>
      <c r="C323" s="233"/>
      <c r="D323" s="231" t="s">
        <v>428</v>
      </c>
      <c r="E323" s="226">
        <f t="shared" si="23"/>
        <v>1698.23</v>
      </c>
      <c r="F323" s="229">
        <f t="shared" si="24"/>
        <v>1698.23</v>
      </c>
      <c r="G323" s="226">
        <f>G324+G325+G336+G337+G339+G340+G342+G343+G344+G345+G346+G338+G341</f>
        <v>1588.63</v>
      </c>
      <c r="H323" s="226">
        <f>H324+H325+H336+H337+H339+H340+H342+H343+H344+H345+H346+H338+H341</f>
        <v>38</v>
      </c>
      <c r="I323" s="226">
        <f>I324+I325+I336+I337+I339+I340+I342+I343+I344+I345+I346+I338+I341</f>
        <v>41.6</v>
      </c>
      <c r="J323" s="226">
        <f>J324+J325+J336+J337+J339+J340+J342+J343+J344+J345+J346+J338+J341</f>
        <v>30</v>
      </c>
      <c r="K323" s="264"/>
      <c r="L323" s="226">
        <f t="shared" si="22"/>
        <v>0</v>
      </c>
      <c r="M323" s="226">
        <f>M324+M325+M336+M337+M339+M340+M342+M343+M344+M345+M346+M338+M341</f>
        <v>0</v>
      </c>
      <c r="N323" s="226">
        <f>N324+N325+N336+N337+N339+N340+N342+N343+N344+N345+N346+N338+N341</f>
        <v>0</v>
      </c>
      <c r="O323" s="251"/>
      <c r="P323" s="251"/>
      <c r="Q323" s="251"/>
      <c r="R323" s="251"/>
      <c r="S323" s="251"/>
      <c r="T323" s="251"/>
      <c r="U323" s="251"/>
      <c r="V323" s="251"/>
      <c r="W323" s="251"/>
      <c r="X323" s="251"/>
      <c r="Y323" s="251"/>
      <c r="Z323" s="251"/>
      <c r="AA323" s="251"/>
      <c r="AB323" s="251"/>
      <c r="AC323" s="251"/>
      <c r="AD323" s="251"/>
      <c r="AE323" s="251"/>
      <c r="AF323" s="251"/>
      <c r="AG323" s="251"/>
    </row>
    <row r="324" spans="1:14" ht="33.75" customHeight="1">
      <c r="A324" s="234"/>
      <c r="B324" s="235"/>
      <c r="C324" s="236">
        <v>1</v>
      </c>
      <c r="D324" s="237" t="s">
        <v>136</v>
      </c>
      <c r="E324" s="238">
        <f t="shared" si="23"/>
        <v>486.85</v>
      </c>
      <c r="F324" s="229">
        <f t="shared" si="24"/>
        <v>486.85</v>
      </c>
      <c r="G324" s="238">
        <v>410.25</v>
      </c>
      <c r="H324" s="238">
        <v>15</v>
      </c>
      <c r="I324" s="238">
        <v>41.6</v>
      </c>
      <c r="J324" s="238">
        <v>20</v>
      </c>
      <c r="K324" s="257" t="s">
        <v>429</v>
      </c>
      <c r="L324" s="226">
        <f t="shared" si="22"/>
        <v>0</v>
      </c>
      <c r="M324" s="253"/>
      <c r="N324" s="253"/>
    </row>
    <row r="325" spans="1:33" s="214" customFormat="1" ht="12">
      <c r="A325" s="225"/>
      <c r="B325" s="232"/>
      <c r="C325" s="233">
        <v>4</v>
      </c>
      <c r="D325" s="231" t="s">
        <v>430</v>
      </c>
      <c r="E325" s="226">
        <f t="shared" si="23"/>
        <v>893.04</v>
      </c>
      <c r="F325" s="229">
        <f t="shared" si="24"/>
        <v>893.04</v>
      </c>
      <c r="G325" s="226">
        <f>SUM(G326:G335)</f>
        <v>864.04</v>
      </c>
      <c r="H325" s="226">
        <f>H326+H327+H328+H329+H330+H331+H332+H333+H334+H335</f>
        <v>19</v>
      </c>
      <c r="I325" s="226">
        <f>I326+I327+I328+I329+I330+I331+I332+I333+I334+I335</f>
        <v>0</v>
      </c>
      <c r="J325" s="226">
        <f>J326+J327+J328+J329+J330+J331+J332+J333+J334+J335</f>
        <v>10</v>
      </c>
      <c r="K325" s="264"/>
      <c r="L325" s="226">
        <f t="shared" si="22"/>
        <v>0</v>
      </c>
      <c r="M325" s="226">
        <f>SUM(M326:M335)</f>
        <v>0</v>
      </c>
      <c r="N325" s="226">
        <f>SUM(N326:N335)</f>
        <v>0</v>
      </c>
      <c r="O325" s="251"/>
      <c r="P325" s="251"/>
      <c r="Q325" s="251"/>
      <c r="R325" s="251"/>
      <c r="S325" s="251"/>
      <c r="T325" s="251"/>
      <c r="U325" s="251"/>
      <c r="V325" s="251"/>
      <c r="W325" s="251"/>
      <c r="X325" s="251"/>
      <c r="Y325" s="251"/>
      <c r="Z325" s="251"/>
      <c r="AA325" s="251"/>
      <c r="AB325" s="251"/>
      <c r="AC325" s="251"/>
      <c r="AD325" s="251"/>
      <c r="AE325" s="251"/>
      <c r="AF325" s="251"/>
      <c r="AG325" s="251"/>
    </row>
    <row r="326" spans="1:14" ht="12">
      <c r="A326" s="234"/>
      <c r="B326" s="235"/>
      <c r="C326" s="236"/>
      <c r="D326" s="284" t="s">
        <v>431</v>
      </c>
      <c r="E326" s="238">
        <f t="shared" si="23"/>
        <v>92.58</v>
      </c>
      <c r="F326" s="229">
        <f t="shared" si="24"/>
        <v>92.58</v>
      </c>
      <c r="G326" s="239">
        <v>90.58</v>
      </c>
      <c r="H326" s="238">
        <v>2</v>
      </c>
      <c r="I326" s="238"/>
      <c r="J326" s="238"/>
      <c r="K326" s="258"/>
      <c r="L326" s="226">
        <f t="shared" si="22"/>
        <v>0</v>
      </c>
      <c r="M326" s="253"/>
      <c r="N326" s="253"/>
    </row>
    <row r="327" spans="1:14" ht="12">
      <c r="A327" s="234"/>
      <c r="B327" s="235"/>
      <c r="C327" s="235"/>
      <c r="D327" s="284" t="s">
        <v>432</v>
      </c>
      <c r="E327" s="238">
        <f t="shared" si="23"/>
        <v>95.68999999999998</v>
      </c>
      <c r="F327" s="229">
        <f t="shared" si="24"/>
        <v>95.68999999999998</v>
      </c>
      <c r="G327" s="239">
        <v>93.68999999999998</v>
      </c>
      <c r="H327" s="239">
        <v>2</v>
      </c>
      <c r="I327" s="239"/>
      <c r="J327" s="239"/>
      <c r="K327" s="260"/>
      <c r="L327" s="226">
        <f t="shared" si="22"/>
        <v>0</v>
      </c>
      <c r="M327" s="253"/>
      <c r="N327" s="253"/>
    </row>
    <row r="328" spans="1:14" ht="12">
      <c r="A328" s="234"/>
      <c r="B328" s="235"/>
      <c r="C328" s="235"/>
      <c r="D328" s="284" t="s">
        <v>433</v>
      </c>
      <c r="E328" s="238">
        <f t="shared" si="23"/>
        <v>54.74</v>
      </c>
      <c r="F328" s="229">
        <f t="shared" si="24"/>
        <v>54.74</v>
      </c>
      <c r="G328" s="239">
        <v>52.74</v>
      </c>
      <c r="H328" s="239">
        <v>2</v>
      </c>
      <c r="I328" s="239"/>
      <c r="J328" s="239"/>
      <c r="K328" s="260"/>
      <c r="L328" s="226">
        <f t="shared" si="22"/>
        <v>0</v>
      </c>
      <c r="M328" s="253"/>
      <c r="N328" s="253"/>
    </row>
    <row r="329" spans="1:14" ht="12">
      <c r="A329" s="234"/>
      <c r="B329" s="235"/>
      <c r="C329" s="235"/>
      <c r="D329" s="284" t="s">
        <v>434</v>
      </c>
      <c r="E329" s="238">
        <f t="shared" si="23"/>
        <v>120.95000000000002</v>
      </c>
      <c r="F329" s="229">
        <f t="shared" si="24"/>
        <v>120.95000000000002</v>
      </c>
      <c r="G329" s="239">
        <v>118.95000000000002</v>
      </c>
      <c r="H329" s="239">
        <v>2</v>
      </c>
      <c r="I329" s="239"/>
      <c r="J329" s="239"/>
      <c r="K329" s="260"/>
      <c r="L329" s="226">
        <f t="shared" si="22"/>
        <v>0</v>
      </c>
      <c r="M329" s="253"/>
      <c r="N329" s="253"/>
    </row>
    <row r="330" spans="1:33" s="218" customFormat="1" ht="12">
      <c r="A330" s="234"/>
      <c r="B330" s="235"/>
      <c r="C330" s="235"/>
      <c r="D330" s="284" t="s">
        <v>435</v>
      </c>
      <c r="E330" s="238">
        <f t="shared" si="23"/>
        <v>160.70000000000002</v>
      </c>
      <c r="F330" s="229">
        <f t="shared" si="24"/>
        <v>160.70000000000002</v>
      </c>
      <c r="G330" s="239">
        <v>150.70000000000002</v>
      </c>
      <c r="H330" s="239"/>
      <c r="I330" s="239"/>
      <c r="J330" s="239">
        <v>10</v>
      </c>
      <c r="K330" s="252" t="s">
        <v>436</v>
      </c>
      <c r="L330" s="226">
        <f aca="true" t="shared" si="26" ref="L330:L393">M330+N330</f>
        <v>0</v>
      </c>
      <c r="M330" s="253"/>
      <c r="N330" s="253"/>
      <c r="O330" s="293"/>
      <c r="P330" s="293"/>
      <c r="Q330" s="293"/>
      <c r="R330" s="293"/>
      <c r="S330" s="293"/>
      <c r="T330" s="293"/>
      <c r="U330" s="293"/>
      <c r="V330" s="293"/>
      <c r="W330" s="293"/>
      <c r="X330" s="293"/>
      <c r="Y330" s="293"/>
      <c r="Z330" s="293"/>
      <c r="AA330" s="293"/>
      <c r="AB330" s="293"/>
      <c r="AC330" s="293"/>
      <c r="AD330" s="293"/>
      <c r="AE330" s="293"/>
      <c r="AF330" s="293"/>
      <c r="AG330" s="293"/>
    </row>
    <row r="331" spans="1:14" ht="24">
      <c r="A331" s="234"/>
      <c r="B331" s="235"/>
      <c r="C331" s="235"/>
      <c r="D331" s="284" t="s">
        <v>437</v>
      </c>
      <c r="E331" s="238">
        <f aca="true" t="shared" si="27" ref="E331:E394">F331+L331</f>
        <v>170.89</v>
      </c>
      <c r="F331" s="229">
        <f aca="true" t="shared" si="28" ref="F331:F394">G331+H331+I331+J331</f>
        <v>170.89</v>
      </c>
      <c r="G331" s="239">
        <v>168.89</v>
      </c>
      <c r="H331" s="239">
        <v>2</v>
      </c>
      <c r="I331" s="239"/>
      <c r="J331" s="239"/>
      <c r="K331" s="260"/>
      <c r="L331" s="226">
        <f t="shared" si="26"/>
        <v>0</v>
      </c>
      <c r="M331" s="253"/>
      <c r="N331" s="253"/>
    </row>
    <row r="332" spans="1:14" ht="12">
      <c r="A332" s="234"/>
      <c r="B332" s="235"/>
      <c r="C332" s="235"/>
      <c r="D332" s="284" t="s">
        <v>438</v>
      </c>
      <c r="E332" s="238">
        <f t="shared" si="27"/>
        <v>2</v>
      </c>
      <c r="F332" s="229">
        <f t="shared" si="28"/>
        <v>2</v>
      </c>
      <c r="G332" s="239">
        <v>0</v>
      </c>
      <c r="H332" s="239">
        <v>2</v>
      </c>
      <c r="I332" s="239"/>
      <c r="J332" s="239"/>
      <c r="K332" s="260"/>
      <c r="L332" s="226">
        <f t="shared" si="26"/>
        <v>0</v>
      </c>
      <c r="M332" s="253"/>
      <c r="N332" s="253"/>
    </row>
    <row r="333" spans="1:14" ht="27.75" customHeight="1">
      <c r="A333" s="234"/>
      <c r="B333" s="235"/>
      <c r="C333" s="235"/>
      <c r="D333" s="284" t="s">
        <v>439</v>
      </c>
      <c r="E333" s="238">
        <f t="shared" si="27"/>
        <v>61.92</v>
      </c>
      <c r="F333" s="229">
        <f t="shared" si="28"/>
        <v>61.92</v>
      </c>
      <c r="G333" s="239">
        <v>59.92</v>
      </c>
      <c r="H333" s="239">
        <v>2</v>
      </c>
      <c r="I333" s="239"/>
      <c r="J333" s="239"/>
      <c r="K333" s="260"/>
      <c r="L333" s="226">
        <f t="shared" si="26"/>
        <v>0</v>
      </c>
      <c r="M333" s="253"/>
      <c r="N333" s="253"/>
    </row>
    <row r="334" spans="1:14" ht="12">
      <c r="A334" s="234"/>
      <c r="B334" s="235"/>
      <c r="C334" s="235"/>
      <c r="D334" s="284" t="s">
        <v>440</v>
      </c>
      <c r="E334" s="238">
        <f t="shared" si="27"/>
        <v>2</v>
      </c>
      <c r="F334" s="229">
        <f t="shared" si="28"/>
        <v>2</v>
      </c>
      <c r="G334" s="239">
        <v>0</v>
      </c>
      <c r="H334" s="239">
        <v>2</v>
      </c>
      <c r="I334" s="239"/>
      <c r="J334" s="239"/>
      <c r="K334" s="260"/>
      <c r="L334" s="226">
        <f t="shared" si="26"/>
        <v>0</v>
      </c>
      <c r="M334" s="253"/>
      <c r="N334" s="253"/>
    </row>
    <row r="335" spans="1:14" ht="12">
      <c r="A335" s="234"/>
      <c r="B335" s="235"/>
      <c r="C335" s="235"/>
      <c r="D335" s="281" t="s">
        <v>441</v>
      </c>
      <c r="E335" s="238">
        <f t="shared" si="27"/>
        <v>131.57</v>
      </c>
      <c r="F335" s="229">
        <f t="shared" si="28"/>
        <v>131.57</v>
      </c>
      <c r="G335" s="239">
        <v>128.57</v>
      </c>
      <c r="H335" s="239">
        <v>3</v>
      </c>
      <c r="I335" s="239"/>
      <c r="J335" s="239"/>
      <c r="K335" s="260"/>
      <c r="L335" s="226">
        <f t="shared" si="26"/>
        <v>0</v>
      </c>
      <c r="M335" s="239"/>
      <c r="N335" s="253"/>
    </row>
    <row r="336" spans="1:14" ht="12.75" customHeight="1">
      <c r="A336" s="234"/>
      <c r="B336" s="235"/>
      <c r="C336" s="235">
        <v>6</v>
      </c>
      <c r="D336" s="237" t="s">
        <v>442</v>
      </c>
      <c r="E336" s="238">
        <f t="shared" si="27"/>
        <v>138.48</v>
      </c>
      <c r="F336" s="229">
        <f t="shared" si="28"/>
        <v>138.48</v>
      </c>
      <c r="G336" s="239">
        <v>136.48</v>
      </c>
      <c r="H336" s="239">
        <v>2</v>
      </c>
      <c r="I336" s="239"/>
      <c r="J336" s="239"/>
      <c r="K336" s="260"/>
      <c r="L336" s="226">
        <f t="shared" si="26"/>
        <v>0</v>
      </c>
      <c r="M336" s="253"/>
      <c r="N336" s="253"/>
    </row>
    <row r="337" spans="1:14" ht="12">
      <c r="A337" s="234"/>
      <c r="B337" s="235"/>
      <c r="C337" s="235">
        <v>8</v>
      </c>
      <c r="D337" s="237" t="s">
        <v>443</v>
      </c>
      <c r="E337" s="238">
        <f t="shared" si="27"/>
        <v>0</v>
      </c>
      <c r="F337" s="229">
        <f t="shared" si="28"/>
        <v>0</v>
      </c>
      <c r="G337" s="239">
        <v>0</v>
      </c>
      <c r="H337" s="239"/>
      <c r="I337" s="239"/>
      <c r="J337" s="239"/>
      <c r="K337" s="260"/>
      <c r="L337" s="226">
        <f t="shared" si="26"/>
        <v>0</v>
      </c>
      <c r="M337" s="253"/>
      <c r="N337" s="253"/>
    </row>
    <row r="338" spans="1:14" ht="12">
      <c r="A338" s="234"/>
      <c r="B338" s="235"/>
      <c r="C338" s="235">
        <v>9</v>
      </c>
      <c r="D338" s="237" t="s">
        <v>444</v>
      </c>
      <c r="E338" s="238">
        <f t="shared" si="27"/>
        <v>0</v>
      </c>
      <c r="F338" s="229">
        <f t="shared" si="28"/>
        <v>0</v>
      </c>
      <c r="G338" s="239">
        <v>0</v>
      </c>
      <c r="H338" s="239"/>
      <c r="I338" s="239"/>
      <c r="J338" s="239"/>
      <c r="K338" s="260"/>
      <c r="L338" s="226">
        <f t="shared" si="26"/>
        <v>0</v>
      </c>
      <c r="M338" s="253"/>
      <c r="N338" s="253"/>
    </row>
    <row r="339" spans="1:14" ht="12">
      <c r="A339" s="234"/>
      <c r="B339" s="235"/>
      <c r="C339" s="235">
        <v>10</v>
      </c>
      <c r="D339" s="237" t="s">
        <v>445</v>
      </c>
      <c r="E339" s="238">
        <f t="shared" si="27"/>
        <v>0</v>
      </c>
      <c r="F339" s="229">
        <f t="shared" si="28"/>
        <v>0</v>
      </c>
      <c r="G339" s="239">
        <v>0</v>
      </c>
      <c r="H339" s="239"/>
      <c r="I339" s="239"/>
      <c r="J339" s="239"/>
      <c r="K339" s="260"/>
      <c r="L339" s="226">
        <f t="shared" si="26"/>
        <v>0</v>
      </c>
      <c r="M339" s="253"/>
      <c r="N339" s="253"/>
    </row>
    <row r="340" spans="1:14" ht="24">
      <c r="A340" s="234"/>
      <c r="B340" s="235"/>
      <c r="C340" s="236">
        <v>11</v>
      </c>
      <c r="D340" s="237" t="s">
        <v>446</v>
      </c>
      <c r="E340" s="238">
        <f t="shared" si="27"/>
        <v>179.86</v>
      </c>
      <c r="F340" s="229">
        <f t="shared" si="28"/>
        <v>179.86</v>
      </c>
      <c r="G340" s="239">
        <v>177.86</v>
      </c>
      <c r="H340" s="239">
        <v>2</v>
      </c>
      <c r="I340" s="239"/>
      <c r="J340" s="239"/>
      <c r="K340" s="260"/>
      <c r="L340" s="226">
        <f t="shared" si="26"/>
        <v>0</v>
      </c>
      <c r="M340" s="239"/>
      <c r="N340" s="253"/>
    </row>
    <row r="341" spans="1:14" ht="12">
      <c r="A341" s="234"/>
      <c r="B341" s="235"/>
      <c r="C341" s="236">
        <v>12</v>
      </c>
      <c r="D341" s="237" t="s">
        <v>447</v>
      </c>
      <c r="E341" s="238">
        <f t="shared" si="27"/>
        <v>0</v>
      </c>
      <c r="F341" s="229">
        <f t="shared" si="28"/>
        <v>0</v>
      </c>
      <c r="G341" s="239"/>
      <c r="H341" s="239"/>
      <c r="I341" s="239"/>
      <c r="J341" s="239"/>
      <c r="K341" s="260"/>
      <c r="L341" s="226">
        <f t="shared" si="26"/>
        <v>0</v>
      </c>
      <c r="M341" s="239"/>
      <c r="N341" s="253"/>
    </row>
    <row r="342" spans="1:14" ht="12">
      <c r="A342" s="234"/>
      <c r="B342" s="235"/>
      <c r="C342" s="236">
        <v>22</v>
      </c>
      <c r="D342" s="237" t="s">
        <v>448</v>
      </c>
      <c r="E342" s="238">
        <f t="shared" si="27"/>
        <v>0</v>
      </c>
      <c r="F342" s="229">
        <f t="shared" si="28"/>
        <v>0</v>
      </c>
      <c r="G342" s="239"/>
      <c r="H342" s="239"/>
      <c r="I342" s="239"/>
      <c r="J342" s="239"/>
      <c r="K342" s="260"/>
      <c r="L342" s="226">
        <f t="shared" si="26"/>
        <v>0</v>
      </c>
      <c r="M342" s="239"/>
      <c r="N342" s="253"/>
    </row>
    <row r="343" spans="1:14" ht="12">
      <c r="A343" s="234"/>
      <c r="B343" s="235"/>
      <c r="C343" s="236">
        <v>24</v>
      </c>
      <c r="D343" s="237" t="s">
        <v>449</v>
      </c>
      <c r="E343" s="238">
        <f t="shared" si="27"/>
        <v>0</v>
      </c>
      <c r="F343" s="229">
        <f t="shared" si="28"/>
        <v>0</v>
      </c>
      <c r="G343" s="239"/>
      <c r="H343" s="239"/>
      <c r="I343" s="239"/>
      <c r="J343" s="239"/>
      <c r="K343" s="260"/>
      <c r="L343" s="226">
        <f t="shared" si="26"/>
        <v>0</v>
      </c>
      <c r="M343" s="253"/>
      <c r="N343" s="253"/>
    </row>
    <row r="344" spans="1:14" ht="12">
      <c r="A344" s="234"/>
      <c r="B344" s="235"/>
      <c r="C344" s="236">
        <v>26</v>
      </c>
      <c r="D344" s="237" t="s">
        <v>450</v>
      </c>
      <c r="E344" s="238">
        <f t="shared" si="27"/>
        <v>0</v>
      </c>
      <c r="F344" s="229">
        <f t="shared" si="28"/>
        <v>0</v>
      </c>
      <c r="G344" s="239"/>
      <c r="H344" s="239"/>
      <c r="I344" s="239"/>
      <c r="J344" s="239"/>
      <c r="K344" s="260"/>
      <c r="L344" s="226">
        <f t="shared" si="26"/>
        <v>0</v>
      </c>
      <c r="M344" s="253"/>
      <c r="N344" s="253"/>
    </row>
    <row r="345" spans="1:14" ht="24">
      <c r="A345" s="234"/>
      <c r="B345" s="235"/>
      <c r="C345" s="236">
        <v>35</v>
      </c>
      <c r="D345" s="237" t="s">
        <v>451</v>
      </c>
      <c r="E345" s="238">
        <f t="shared" si="27"/>
        <v>0</v>
      </c>
      <c r="F345" s="229">
        <f t="shared" si="28"/>
        <v>0</v>
      </c>
      <c r="G345" s="239"/>
      <c r="H345" s="239"/>
      <c r="I345" s="239"/>
      <c r="J345" s="239"/>
      <c r="K345" s="260"/>
      <c r="L345" s="226">
        <f t="shared" si="26"/>
        <v>0</v>
      </c>
      <c r="M345" s="239"/>
      <c r="N345" s="253"/>
    </row>
    <row r="346" spans="1:14" ht="12">
      <c r="A346" s="234"/>
      <c r="B346" s="235"/>
      <c r="C346" s="236">
        <v>99</v>
      </c>
      <c r="D346" s="237" t="s">
        <v>452</v>
      </c>
      <c r="E346" s="238">
        <f t="shared" si="27"/>
        <v>0</v>
      </c>
      <c r="F346" s="229">
        <f t="shared" si="28"/>
        <v>0</v>
      </c>
      <c r="G346" s="239"/>
      <c r="H346" s="239"/>
      <c r="I346" s="239"/>
      <c r="J346" s="239"/>
      <c r="K346" s="260"/>
      <c r="L346" s="226">
        <f t="shared" si="26"/>
        <v>0</v>
      </c>
      <c r="M346" s="239"/>
      <c r="N346" s="253"/>
    </row>
    <row r="347" spans="1:33" s="214" customFormat="1" ht="12">
      <c r="A347" s="225"/>
      <c r="B347" s="232">
        <v>2</v>
      </c>
      <c r="C347" s="233"/>
      <c r="D347" s="231" t="s">
        <v>453</v>
      </c>
      <c r="E347" s="226">
        <f t="shared" si="27"/>
        <v>1487.9700000000003</v>
      </c>
      <c r="F347" s="229">
        <f t="shared" si="28"/>
        <v>1487.9700000000003</v>
      </c>
      <c r="G347" s="229">
        <f>G348+G349+G357+G358+G359+G363+G364+G362+G366+G356</f>
        <v>1432.9700000000003</v>
      </c>
      <c r="H347" s="229">
        <f>H348+H349+H357+H358+H359+H363+H364+H362+H366+H356</f>
        <v>55</v>
      </c>
      <c r="I347" s="229">
        <f>I348+I349+I357+I358+I359+I363+I364+I362+I366+I356</f>
        <v>0</v>
      </c>
      <c r="J347" s="229">
        <f>J348+J349+J357+J358+J359+J363+J364+J362+J366+J356</f>
        <v>0</v>
      </c>
      <c r="K347" s="254"/>
      <c r="L347" s="226">
        <f t="shared" si="26"/>
        <v>0</v>
      </c>
      <c r="M347" s="229">
        <f>M348+M349+M357+M358+M359+M363+M364+M362+M366+M356</f>
        <v>0</v>
      </c>
      <c r="N347" s="229">
        <f>N348+N349+N357+N358+N359+N363+N364+N362+N366+N356</f>
        <v>0</v>
      </c>
      <c r="O347" s="251"/>
      <c r="P347" s="251"/>
      <c r="Q347" s="251"/>
      <c r="R347" s="251"/>
      <c r="S347" s="251"/>
      <c r="T347" s="251"/>
      <c r="U347" s="251"/>
      <c r="V347" s="251"/>
      <c r="W347" s="251"/>
      <c r="X347" s="251"/>
      <c r="Y347" s="251"/>
      <c r="Z347" s="251"/>
      <c r="AA347" s="251"/>
      <c r="AB347" s="251"/>
      <c r="AC347" s="251"/>
      <c r="AD347" s="251"/>
      <c r="AE347" s="251"/>
      <c r="AF347" s="251"/>
      <c r="AG347" s="251"/>
    </row>
    <row r="348" spans="1:14" ht="12">
      <c r="A348" s="234"/>
      <c r="B348" s="235"/>
      <c r="C348" s="235">
        <v>1</v>
      </c>
      <c r="D348" s="237" t="s">
        <v>96</v>
      </c>
      <c r="E348" s="238">
        <f t="shared" si="27"/>
        <v>0</v>
      </c>
      <c r="F348" s="229">
        <f t="shared" si="28"/>
        <v>0</v>
      </c>
      <c r="G348" s="239"/>
      <c r="H348" s="239"/>
      <c r="I348" s="239"/>
      <c r="J348" s="239"/>
      <c r="K348" s="260"/>
      <c r="L348" s="226">
        <f t="shared" si="26"/>
        <v>0</v>
      </c>
      <c r="M348" s="253"/>
      <c r="N348" s="253"/>
    </row>
    <row r="349" spans="1:33" s="214" customFormat="1" ht="12">
      <c r="A349" s="225"/>
      <c r="B349" s="232"/>
      <c r="C349" s="232">
        <v>4</v>
      </c>
      <c r="D349" s="231" t="s">
        <v>454</v>
      </c>
      <c r="E349" s="226">
        <f t="shared" si="27"/>
        <v>369.32</v>
      </c>
      <c r="F349" s="229">
        <f t="shared" si="28"/>
        <v>369.32</v>
      </c>
      <c r="G349" s="288">
        <f>SUM(G350:G355)</f>
        <v>363.32</v>
      </c>
      <c r="H349" s="288">
        <f>SUM(H350:H355)</f>
        <v>6</v>
      </c>
      <c r="I349" s="288">
        <f>SUM(I350:I355)</f>
        <v>0</v>
      </c>
      <c r="J349" s="288">
        <f>SUM(J350:J355)</f>
        <v>0</v>
      </c>
      <c r="K349" s="290"/>
      <c r="L349" s="226">
        <f t="shared" si="26"/>
        <v>0</v>
      </c>
      <c r="M349" s="288">
        <f>SUM(M350:M355)</f>
        <v>0</v>
      </c>
      <c r="N349" s="288">
        <f>SUM(N350:N355)</f>
        <v>0</v>
      </c>
      <c r="O349" s="251"/>
      <c r="P349" s="251"/>
      <c r="Q349" s="251"/>
      <c r="R349" s="251"/>
      <c r="S349" s="251"/>
      <c r="T349" s="251"/>
      <c r="U349" s="251"/>
      <c r="V349" s="251"/>
      <c r="W349" s="251"/>
      <c r="X349" s="251"/>
      <c r="Y349" s="251"/>
      <c r="Z349" s="251"/>
      <c r="AA349" s="251"/>
      <c r="AB349" s="251"/>
      <c r="AC349" s="251"/>
      <c r="AD349" s="251"/>
      <c r="AE349" s="251"/>
      <c r="AF349" s="251"/>
      <c r="AG349" s="251"/>
    </row>
    <row r="350" spans="1:14" ht="12">
      <c r="A350" s="234"/>
      <c r="B350" s="235"/>
      <c r="C350" s="235"/>
      <c r="D350" s="284" t="s">
        <v>455</v>
      </c>
      <c r="E350" s="238">
        <f t="shared" si="27"/>
        <v>115.32</v>
      </c>
      <c r="F350" s="229">
        <f t="shared" si="28"/>
        <v>115.32</v>
      </c>
      <c r="G350" s="239">
        <v>113.32</v>
      </c>
      <c r="H350" s="285">
        <v>2</v>
      </c>
      <c r="I350" s="285"/>
      <c r="J350" s="285"/>
      <c r="K350" s="291"/>
      <c r="L350" s="226">
        <f t="shared" si="26"/>
        <v>0</v>
      </c>
      <c r="M350" s="253"/>
      <c r="N350" s="253"/>
    </row>
    <row r="351" spans="1:14" ht="12">
      <c r="A351" s="234"/>
      <c r="B351" s="235"/>
      <c r="C351" s="235"/>
      <c r="D351" s="284" t="s">
        <v>456</v>
      </c>
      <c r="E351" s="238">
        <f t="shared" si="27"/>
        <v>65.61</v>
      </c>
      <c r="F351" s="229">
        <f t="shared" si="28"/>
        <v>65.61</v>
      </c>
      <c r="G351" s="239">
        <v>65.61</v>
      </c>
      <c r="H351" s="285"/>
      <c r="I351" s="285"/>
      <c r="J351" s="285"/>
      <c r="K351" s="291"/>
      <c r="L351" s="226">
        <f t="shared" si="26"/>
        <v>0</v>
      </c>
      <c r="M351" s="253"/>
      <c r="N351" s="253"/>
    </row>
    <row r="352" spans="1:14" ht="12">
      <c r="A352" s="234"/>
      <c r="B352" s="235"/>
      <c r="C352" s="235"/>
      <c r="D352" s="284" t="s">
        <v>457</v>
      </c>
      <c r="E352" s="238">
        <f t="shared" si="27"/>
        <v>0</v>
      </c>
      <c r="F352" s="229">
        <f t="shared" si="28"/>
        <v>0</v>
      </c>
      <c r="G352" s="239">
        <v>0</v>
      </c>
      <c r="H352" s="285"/>
      <c r="I352" s="285"/>
      <c r="J352" s="285"/>
      <c r="K352" s="291"/>
      <c r="L352" s="226">
        <f t="shared" si="26"/>
        <v>0</v>
      </c>
      <c r="M352" s="253"/>
      <c r="N352" s="253"/>
    </row>
    <row r="353" spans="1:14" ht="12">
      <c r="A353" s="234"/>
      <c r="B353" s="235"/>
      <c r="C353" s="235"/>
      <c r="D353" s="284" t="s">
        <v>458</v>
      </c>
      <c r="E353" s="238">
        <f t="shared" si="27"/>
        <v>69.33</v>
      </c>
      <c r="F353" s="229">
        <f t="shared" si="28"/>
        <v>69.33</v>
      </c>
      <c r="G353" s="239">
        <v>67.33</v>
      </c>
      <c r="H353" s="285">
        <v>2</v>
      </c>
      <c r="I353" s="285"/>
      <c r="J353" s="285"/>
      <c r="K353" s="291"/>
      <c r="L353" s="226">
        <f t="shared" si="26"/>
        <v>0</v>
      </c>
      <c r="M353" s="253"/>
      <c r="N353" s="253"/>
    </row>
    <row r="354" spans="1:14" ht="24">
      <c r="A354" s="234"/>
      <c r="B354" s="235"/>
      <c r="C354" s="235"/>
      <c r="D354" s="284" t="s">
        <v>459</v>
      </c>
      <c r="E354" s="238">
        <f t="shared" si="27"/>
        <v>119.06000000000002</v>
      </c>
      <c r="F354" s="229">
        <f t="shared" si="28"/>
        <v>119.06000000000002</v>
      </c>
      <c r="G354" s="239">
        <v>117.06000000000002</v>
      </c>
      <c r="H354" s="285">
        <v>2</v>
      </c>
      <c r="I354" s="285"/>
      <c r="J354" s="285"/>
      <c r="K354" s="291"/>
      <c r="L354" s="226">
        <f t="shared" si="26"/>
        <v>0</v>
      </c>
      <c r="M354" s="253"/>
      <c r="N354" s="253"/>
    </row>
    <row r="355" spans="1:14" ht="12">
      <c r="A355" s="234"/>
      <c r="B355" s="235"/>
      <c r="C355" s="235"/>
      <c r="D355" s="281" t="s">
        <v>406</v>
      </c>
      <c r="E355" s="238">
        <f t="shared" si="27"/>
        <v>0</v>
      </c>
      <c r="F355" s="229">
        <f t="shared" si="28"/>
        <v>0</v>
      </c>
      <c r="G355" s="285"/>
      <c r="H355" s="285"/>
      <c r="I355" s="285"/>
      <c r="J355" s="285"/>
      <c r="K355" s="291"/>
      <c r="L355" s="226">
        <f t="shared" si="26"/>
        <v>0</v>
      </c>
      <c r="M355" s="253"/>
      <c r="N355" s="253"/>
    </row>
    <row r="356" spans="1:14" ht="12">
      <c r="A356" s="234"/>
      <c r="B356" s="235"/>
      <c r="C356" s="235">
        <v>5</v>
      </c>
      <c r="D356" s="281" t="s">
        <v>460</v>
      </c>
      <c r="E356" s="238">
        <f t="shared" si="27"/>
        <v>0</v>
      </c>
      <c r="F356" s="229">
        <f t="shared" si="28"/>
        <v>0</v>
      </c>
      <c r="G356" s="285"/>
      <c r="H356" s="285"/>
      <c r="I356" s="285"/>
      <c r="J356" s="285"/>
      <c r="K356" s="291"/>
      <c r="L356" s="226">
        <f t="shared" si="26"/>
        <v>0</v>
      </c>
      <c r="M356" s="253"/>
      <c r="N356" s="253"/>
    </row>
    <row r="357" spans="1:14" ht="17.25" customHeight="1">
      <c r="A357" s="234"/>
      <c r="B357" s="235"/>
      <c r="C357" s="235">
        <v>6</v>
      </c>
      <c r="D357" s="237" t="s">
        <v>461</v>
      </c>
      <c r="E357" s="238">
        <f t="shared" si="27"/>
        <v>208.62</v>
      </c>
      <c r="F357" s="229">
        <f t="shared" si="28"/>
        <v>208.62</v>
      </c>
      <c r="G357" s="285">
        <v>206.62</v>
      </c>
      <c r="H357" s="285">
        <v>2</v>
      </c>
      <c r="I357" s="285"/>
      <c r="J357" s="285"/>
      <c r="K357" s="294"/>
      <c r="L357" s="226">
        <f t="shared" si="26"/>
        <v>0</v>
      </c>
      <c r="M357" s="253"/>
      <c r="N357" s="253"/>
    </row>
    <row r="358" spans="1:14" ht="12">
      <c r="A358" s="234"/>
      <c r="B358" s="235"/>
      <c r="C358" s="235">
        <v>9</v>
      </c>
      <c r="D358" s="237" t="s">
        <v>462</v>
      </c>
      <c r="E358" s="238">
        <f t="shared" si="27"/>
        <v>0</v>
      </c>
      <c r="F358" s="229">
        <f t="shared" si="28"/>
        <v>0</v>
      </c>
      <c r="G358" s="285"/>
      <c r="H358" s="285"/>
      <c r="I358" s="285"/>
      <c r="J358" s="285"/>
      <c r="K358" s="291"/>
      <c r="L358" s="226">
        <f t="shared" si="26"/>
        <v>0</v>
      </c>
      <c r="M358" s="253"/>
      <c r="N358" s="253"/>
    </row>
    <row r="359" spans="1:33" s="214" customFormat="1" ht="12">
      <c r="A359" s="225"/>
      <c r="B359" s="232"/>
      <c r="C359" s="232">
        <v>10</v>
      </c>
      <c r="D359" s="231" t="s">
        <v>463</v>
      </c>
      <c r="E359" s="226">
        <f t="shared" si="27"/>
        <v>452.80000000000007</v>
      </c>
      <c r="F359" s="229">
        <f t="shared" si="28"/>
        <v>452.80000000000007</v>
      </c>
      <c r="G359" s="288">
        <f>G360+G361</f>
        <v>412.80000000000007</v>
      </c>
      <c r="H359" s="288">
        <f>H360+H361</f>
        <v>40</v>
      </c>
      <c r="I359" s="288">
        <f>I360+I361</f>
        <v>0</v>
      </c>
      <c r="J359" s="288">
        <f>J360+J361</f>
        <v>0</v>
      </c>
      <c r="K359" s="290"/>
      <c r="L359" s="226">
        <f t="shared" si="26"/>
        <v>0</v>
      </c>
      <c r="M359" s="288">
        <f>M360+M361</f>
        <v>0</v>
      </c>
      <c r="N359" s="288">
        <f>N360+N361</f>
        <v>0</v>
      </c>
      <c r="O359" s="251"/>
      <c r="P359" s="251"/>
      <c r="Q359" s="251"/>
      <c r="R359" s="251"/>
      <c r="S359" s="251"/>
      <c r="T359" s="251"/>
      <c r="U359" s="251"/>
      <c r="V359" s="251"/>
      <c r="W359" s="251"/>
      <c r="X359" s="251"/>
      <c r="Y359" s="251"/>
      <c r="Z359" s="251"/>
      <c r="AA359" s="251"/>
      <c r="AB359" s="251"/>
      <c r="AC359" s="251"/>
      <c r="AD359" s="251"/>
      <c r="AE359" s="251"/>
      <c r="AF359" s="251"/>
      <c r="AG359" s="251"/>
    </row>
    <row r="360" spans="1:14" ht="12">
      <c r="A360" s="234"/>
      <c r="B360" s="235"/>
      <c r="C360" s="235"/>
      <c r="D360" s="281" t="s">
        <v>464</v>
      </c>
      <c r="E360" s="238">
        <f t="shared" si="27"/>
        <v>150.14000000000001</v>
      </c>
      <c r="F360" s="229">
        <f t="shared" si="28"/>
        <v>150.14000000000001</v>
      </c>
      <c r="G360" s="239">
        <v>130.14000000000001</v>
      </c>
      <c r="H360" s="239">
        <v>20</v>
      </c>
      <c r="I360" s="239"/>
      <c r="J360" s="239"/>
      <c r="K360" s="260"/>
      <c r="L360" s="226">
        <f t="shared" si="26"/>
        <v>0</v>
      </c>
      <c r="M360" s="253"/>
      <c r="N360" s="253"/>
    </row>
    <row r="361" spans="1:14" ht="12">
      <c r="A361" s="234"/>
      <c r="B361" s="235"/>
      <c r="C361" s="235"/>
      <c r="D361" s="281" t="s">
        <v>465</v>
      </c>
      <c r="E361" s="238">
        <f t="shared" si="27"/>
        <v>302.66</v>
      </c>
      <c r="F361" s="229">
        <f t="shared" si="28"/>
        <v>302.66</v>
      </c>
      <c r="G361" s="239">
        <v>282.66</v>
      </c>
      <c r="H361" s="239">
        <v>20</v>
      </c>
      <c r="I361" s="239"/>
      <c r="J361" s="239"/>
      <c r="K361" s="260"/>
      <c r="L361" s="226">
        <f t="shared" si="26"/>
        <v>0</v>
      </c>
      <c r="M361" s="253"/>
      <c r="N361" s="253"/>
    </row>
    <row r="362" spans="1:14" ht="12">
      <c r="A362" s="234"/>
      <c r="B362" s="235"/>
      <c r="C362" s="235">
        <v>11</v>
      </c>
      <c r="D362" s="281" t="s">
        <v>466</v>
      </c>
      <c r="E362" s="238">
        <f t="shared" si="27"/>
        <v>0</v>
      </c>
      <c r="F362" s="229">
        <f t="shared" si="28"/>
        <v>0</v>
      </c>
      <c r="G362" s="239">
        <v>0</v>
      </c>
      <c r="H362" s="239"/>
      <c r="I362" s="239"/>
      <c r="J362" s="239"/>
      <c r="K362" s="260"/>
      <c r="L362" s="226">
        <f t="shared" si="26"/>
        <v>0</v>
      </c>
      <c r="M362" s="253"/>
      <c r="N362" s="253"/>
    </row>
    <row r="363" spans="1:14" ht="24">
      <c r="A363" s="234"/>
      <c r="B363" s="235"/>
      <c r="C363" s="235">
        <v>13</v>
      </c>
      <c r="D363" s="237" t="s">
        <v>467</v>
      </c>
      <c r="E363" s="238">
        <f t="shared" si="27"/>
        <v>457.23</v>
      </c>
      <c r="F363" s="229">
        <f t="shared" si="28"/>
        <v>457.23</v>
      </c>
      <c r="G363" s="239">
        <v>450.23</v>
      </c>
      <c r="H363" s="239">
        <v>7</v>
      </c>
      <c r="I363" s="239"/>
      <c r="J363" s="239"/>
      <c r="K363" s="252" t="s">
        <v>468</v>
      </c>
      <c r="L363" s="226">
        <f t="shared" si="26"/>
        <v>0</v>
      </c>
      <c r="M363" s="253"/>
      <c r="N363" s="253"/>
    </row>
    <row r="364" spans="1:14" ht="12">
      <c r="A364" s="234"/>
      <c r="B364" s="235"/>
      <c r="C364" s="235">
        <v>21</v>
      </c>
      <c r="D364" s="237" t="s">
        <v>469</v>
      </c>
      <c r="E364" s="238">
        <f t="shared" si="27"/>
        <v>0</v>
      </c>
      <c r="F364" s="229">
        <f t="shared" si="28"/>
        <v>0</v>
      </c>
      <c r="G364" s="239"/>
      <c r="H364" s="239"/>
      <c r="I364" s="239"/>
      <c r="J364" s="239"/>
      <c r="K364" s="260"/>
      <c r="L364" s="226">
        <f t="shared" si="26"/>
        <v>0</v>
      </c>
      <c r="M364" s="253"/>
      <c r="N364" s="253"/>
    </row>
    <row r="365" spans="1:14" ht="12">
      <c r="A365" s="234"/>
      <c r="B365" s="235"/>
      <c r="C365" s="235">
        <v>34</v>
      </c>
      <c r="D365" s="237" t="s">
        <v>470</v>
      </c>
      <c r="E365" s="238">
        <f t="shared" si="27"/>
        <v>0</v>
      </c>
      <c r="F365" s="229">
        <f t="shared" si="28"/>
        <v>0</v>
      </c>
      <c r="G365" s="239"/>
      <c r="H365" s="239"/>
      <c r="I365" s="239"/>
      <c r="J365" s="239"/>
      <c r="K365" s="260"/>
      <c r="L365" s="226">
        <f t="shared" si="26"/>
        <v>0</v>
      </c>
      <c r="M365" s="253"/>
      <c r="N365" s="253"/>
    </row>
    <row r="366" spans="1:14" ht="12">
      <c r="A366" s="234"/>
      <c r="B366" s="235"/>
      <c r="C366" s="235">
        <v>99</v>
      </c>
      <c r="D366" s="237" t="s">
        <v>471</v>
      </c>
      <c r="E366" s="238">
        <f t="shared" si="27"/>
        <v>0</v>
      </c>
      <c r="F366" s="229">
        <f t="shared" si="28"/>
        <v>0</v>
      </c>
      <c r="G366" s="239"/>
      <c r="H366" s="239"/>
      <c r="I366" s="239"/>
      <c r="J366" s="239"/>
      <c r="K366" s="260"/>
      <c r="L366" s="226">
        <f t="shared" si="26"/>
        <v>0</v>
      </c>
      <c r="M366" s="253"/>
      <c r="N366" s="253"/>
    </row>
    <row r="367" spans="1:33" s="214" customFormat="1" ht="12">
      <c r="A367" s="225"/>
      <c r="B367" s="232">
        <v>3</v>
      </c>
      <c r="C367" s="232"/>
      <c r="D367" s="231" t="s">
        <v>472</v>
      </c>
      <c r="E367" s="226">
        <f t="shared" si="27"/>
        <v>708.1199999999999</v>
      </c>
      <c r="F367" s="229">
        <f t="shared" si="28"/>
        <v>708.1199999999999</v>
      </c>
      <c r="G367" s="229">
        <f>G368+G373+G369+G370+G371+G372+G374</f>
        <v>678.1199999999999</v>
      </c>
      <c r="H367" s="229">
        <f>H368+H373+H369+H370+H371+H372+H374</f>
        <v>15</v>
      </c>
      <c r="I367" s="229">
        <f>I368+I373+I369+I370+I371+I372+I374</f>
        <v>15</v>
      </c>
      <c r="J367" s="229">
        <f>J368+J373+J369+J370+J371+J372+J374</f>
        <v>0</v>
      </c>
      <c r="K367" s="254"/>
      <c r="L367" s="226">
        <f t="shared" si="26"/>
        <v>0</v>
      </c>
      <c r="M367" s="229">
        <f>M368+M373+M369+M370+M371+M372+M374</f>
        <v>0</v>
      </c>
      <c r="N367" s="229">
        <f>N368+N373+N369+N370+N371+N372+N374</f>
        <v>0</v>
      </c>
      <c r="O367" s="251"/>
      <c r="P367" s="251"/>
      <c r="Q367" s="251"/>
      <c r="R367" s="251"/>
      <c r="S367" s="251"/>
      <c r="T367" s="251"/>
      <c r="U367" s="251"/>
      <c r="V367" s="251"/>
      <c r="W367" s="251"/>
      <c r="X367" s="251"/>
      <c r="Y367" s="251"/>
      <c r="Z367" s="251"/>
      <c r="AA367" s="251"/>
      <c r="AB367" s="251"/>
      <c r="AC367" s="251"/>
      <c r="AD367" s="251"/>
      <c r="AE367" s="251"/>
      <c r="AF367" s="251"/>
      <c r="AG367" s="251"/>
    </row>
    <row r="368" spans="1:14" ht="30" customHeight="1">
      <c r="A368" s="234"/>
      <c r="B368" s="235"/>
      <c r="C368" s="235">
        <v>1</v>
      </c>
      <c r="D368" s="237" t="s">
        <v>473</v>
      </c>
      <c r="E368" s="238">
        <f t="shared" si="27"/>
        <v>321.65</v>
      </c>
      <c r="F368" s="229">
        <f t="shared" si="28"/>
        <v>321.65</v>
      </c>
      <c r="G368" s="239">
        <v>296.65</v>
      </c>
      <c r="H368" s="239">
        <v>10</v>
      </c>
      <c r="I368" s="239">
        <v>15</v>
      </c>
      <c r="J368" s="239"/>
      <c r="K368" s="252" t="s">
        <v>474</v>
      </c>
      <c r="L368" s="226">
        <f t="shared" si="26"/>
        <v>0</v>
      </c>
      <c r="M368" s="253"/>
      <c r="N368" s="253"/>
    </row>
    <row r="369" spans="1:14" ht="12">
      <c r="A369" s="234"/>
      <c r="B369" s="235"/>
      <c r="C369" s="235">
        <v>3</v>
      </c>
      <c r="D369" s="237" t="s">
        <v>475</v>
      </c>
      <c r="E369" s="238">
        <f t="shared" si="27"/>
        <v>165.05</v>
      </c>
      <c r="F369" s="229">
        <f t="shared" si="28"/>
        <v>165.05</v>
      </c>
      <c r="G369" s="239">
        <v>165.05</v>
      </c>
      <c r="H369" s="239">
        <v>0</v>
      </c>
      <c r="I369" s="239">
        <f>I370</f>
        <v>0</v>
      </c>
      <c r="J369" s="239"/>
      <c r="K369" s="260"/>
      <c r="L369" s="226">
        <f t="shared" si="26"/>
        <v>0</v>
      </c>
      <c r="M369" s="253"/>
      <c r="N369" s="253"/>
    </row>
    <row r="370" spans="1:36" ht="12">
      <c r="A370" s="234"/>
      <c r="B370" s="235"/>
      <c r="C370" s="235"/>
      <c r="D370" s="237" t="s">
        <v>476</v>
      </c>
      <c r="E370" s="238">
        <f t="shared" si="27"/>
        <v>8.38</v>
      </c>
      <c r="F370" s="229">
        <f t="shared" si="28"/>
        <v>8.38</v>
      </c>
      <c r="G370" s="239">
        <v>8.38</v>
      </c>
      <c r="H370" s="239"/>
      <c r="I370" s="239"/>
      <c r="J370" s="239"/>
      <c r="K370" s="260"/>
      <c r="L370" s="226">
        <f t="shared" si="26"/>
        <v>0</v>
      </c>
      <c r="M370" s="253"/>
      <c r="N370" s="253"/>
      <c r="AJ370" s="221">
        <v>2.4882</v>
      </c>
    </row>
    <row r="371" spans="1:14" ht="12">
      <c r="A371" s="234"/>
      <c r="B371" s="235"/>
      <c r="C371" s="235">
        <v>5</v>
      </c>
      <c r="D371" s="237" t="s">
        <v>477</v>
      </c>
      <c r="E371" s="238">
        <f t="shared" si="27"/>
        <v>0</v>
      </c>
      <c r="F371" s="229">
        <f t="shared" si="28"/>
        <v>0</v>
      </c>
      <c r="G371" s="239">
        <v>0</v>
      </c>
      <c r="H371" s="239"/>
      <c r="I371" s="239"/>
      <c r="J371" s="239"/>
      <c r="K371" s="260"/>
      <c r="L371" s="226">
        <f t="shared" si="26"/>
        <v>0</v>
      </c>
      <c r="M371" s="253"/>
      <c r="N371" s="253"/>
    </row>
    <row r="372" spans="1:39" ht="21" customHeight="1">
      <c r="A372" s="234"/>
      <c r="B372" s="235"/>
      <c r="C372" s="235">
        <v>10</v>
      </c>
      <c r="D372" s="237" t="s">
        <v>478</v>
      </c>
      <c r="E372" s="238">
        <f t="shared" si="27"/>
        <v>213.03999999999996</v>
      </c>
      <c r="F372" s="229">
        <f t="shared" si="28"/>
        <v>213.03999999999996</v>
      </c>
      <c r="G372" s="239">
        <v>208.03999999999996</v>
      </c>
      <c r="H372" s="239">
        <v>5</v>
      </c>
      <c r="I372" s="239">
        <v>0</v>
      </c>
      <c r="J372" s="239"/>
      <c r="K372" s="260"/>
      <c r="L372" s="226">
        <f t="shared" si="26"/>
        <v>0</v>
      </c>
      <c r="M372" s="253"/>
      <c r="N372" s="253"/>
      <c r="AL372" s="221">
        <v>0.2186</v>
      </c>
      <c r="AM372" s="221">
        <v>2</v>
      </c>
    </row>
    <row r="373" spans="1:14" ht="12">
      <c r="A373" s="234"/>
      <c r="B373" s="235"/>
      <c r="C373" s="235">
        <v>15</v>
      </c>
      <c r="D373" s="237" t="s">
        <v>479</v>
      </c>
      <c r="E373" s="238">
        <f t="shared" si="27"/>
        <v>0</v>
      </c>
      <c r="F373" s="229">
        <f t="shared" si="28"/>
        <v>0</v>
      </c>
      <c r="G373" s="239"/>
      <c r="H373" s="239"/>
      <c r="I373" s="239"/>
      <c r="J373" s="239"/>
      <c r="K373" s="260"/>
      <c r="L373" s="226">
        <f t="shared" si="26"/>
        <v>0</v>
      </c>
      <c r="M373" s="253"/>
      <c r="N373" s="253"/>
    </row>
    <row r="374" spans="1:14" ht="12">
      <c r="A374" s="234"/>
      <c r="B374" s="235"/>
      <c r="C374" s="236">
        <v>99</v>
      </c>
      <c r="D374" s="237" t="s">
        <v>480</v>
      </c>
      <c r="E374" s="238">
        <f t="shared" si="27"/>
        <v>0</v>
      </c>
      <c r="F374" s="229">
        <f t="shared" si="28"/>
        <v>0</v>
      </c>
      <c r="G374" s="239"/>
      <c r="H374" s="239"/>
      <c r="I374" s="239"/>
      <c r="J374" s="239"/>
      <c r="K374" s="260"/>
      <c r="L374" s="226">
        <f t="shared" si="26"/>
        <v>0</v>
      </c>
      <c r="M374" s="253"/>
      <c r="N374" s="253"/>
    </row>
    <row r="375" spans="1:33" s="214" customFormat="1" ht="12">
      <c r="A375" s="225"/>
      <c r="B375" s="232">
        <v>5</v>
      </c>
      <c r="C375" s="233"/>
      <c r="D375" s="231" t="s">
        <v>481</v>
      </c>
      <c r="E375" s="226">
        <f t="shared" si="27"/>
        <v>2237.29</v>
      </c>
      <c r="F375" s="229">
        <f t="shared" si="28"/>
        <v>1293.29</v>
      </c>
      <c r="G375" s="229">
        <f>G376+G377+G378+G379</f>
        <v>190.29</v>
      </c>
      <c r="H375" s="229">
        <f>H376+H377+H378+H379</f>
        <v>3</v>
      </c>
      <c r="I375" s="229">
        <f>I376+I377+I378+I379</f>
        <v>0</v>
      </c>
      <c r="J375" s="229">
        <f>J376+J377+J378+J379</f>
        <v>1100</v>
      </c>
      <c r="K375" s="254"/>
      <c r="L375" s="226">
        <f t="shared" si="26"/>
        <v>944</v>
      </c>
      <c r="M375" s="229">
        <f>M376+M377+M378+M379</f>
        <v>944</v>
      </c>
      <c r="N375" s="229">
        <f>N376+N377+N378+N379</f>
        <v>0</v>
      </c>
      <c r="O375" s="251"/>
      <c r="P375" s="251"/>
      <c r="Q375" s="251"/>
      <c r="R375" s="251"/>
      <c r="S375" s="251"/>
      <c r="T375" s="251"/>
      <c r="U375" s="251"/>
      <c r="V375" s="251"/>
      <c r="W375" s="251"/>
      <c r="X375" s="251"/>
      <c r="Y375" s="251"/>
      <c r="Z375" s="251"/>
      <c r="AA375" s="251"/>
      <c r="AB375" s="251"/>
      <c r="AC375" s="251"/>
      <c r="AD375" s="251"/>
      <c r="AE375" s="251"/>
      <c r="AF375" s="251"/>
      <c r="AG375" s="251"/>
    </row>
    <row r="376" spans="1:33" s="218" customFormat="1" ht="16.5" customHeight="1">
      <c r="A376" s="234"/>
      <c r="B376" s="235"/>
      <c r="C376" s="236">
        <v>1</v>
      </c>
      <c r="D376" s="237" t="s">
        <v>136</v>
      </c>
      <c r="E376" s="238">
        <f t="shared" si="27"/>
        <v>193.29</v>
      </c>
      <c r="F376" s="229">
        <f t="shared" si="28"/>
        <v>193.29</v>
      </c>
      <c r="G376" s="239">
        <v>190.29</v>
      </c>
      <c r="H376" s="239">
        <v>3</v>
      </c>
      <c r="I376" s="239"/>
      <c r="J376" s="239"/>
      <c r="K376" s="260"/>
      <c r="L376" s="226">
        <f t="shared" si="26"/>
        <v>0</v>
      </c>
      <c r="M376" s="253"/>
      <c r="N376" s="253"/>
      <c r="O376" s="293"/>
      <c r="P376" s="293"/>
      <c r="Q376" s="293"/>
      <c r="R376" s="293"/>
      <c r="S376" s="293"/>
      <c r="T376" s="293"/>
      <c r="U376" s="293"/>
      <c r="V376" s="293"/>
      <c r="W376" s="293"/>
      <c r="X376" s="293"/>
      <c r="Y376" s="293"/>
      <c r="Z376" s="293"/>
      <c r="AA376" s="293"/>
      <c r="AB376" s="293"/>
      <c r="AC376" s="293"/>
      <c r="AD376" s="293"/>
      <c r="AE376" s="293"/>
      <c r="AF376" s="293"/>
      <c r="AG376" s="293"/>
    </row>
    <row r="377" spans="1:14" ht="12">
      <c r="A377" s="234"/>
      <c r="B377" s="235"/>
      <c r="C377" s="236">
        <v>4</v>
      </c>
      <c r="D377" s="234" t="s">
        <v>482</v>
      </c>
      <c r="E377" s="238">
        <f t="shared" si="27"/>
        <v>0</v>
      </c>
      <c r="F377" s="229">
        <f t="shared" si="28"/>
        <v>0</v>
      </c>
      <c r="G377" s="239"/>
      <c r="H377" s="239"/>
      <c r="I377" s="239"/>
      <c r="J377" s="239"/>
      <c r="K377" s="260"/>
      <c r="L377" s="226">
        <f t="shared" si="26"/>
        <v>0</v>
      </c>
      <c r="M377" s="253"/>
      <c r="N377" s="253"/>
    </row>
    <row r="378" spans="1:14" ht="12">
      <c r="A378" s="234"/>
      <c r="B378" s="235"/>
      <c r="C378" s="236">
        <v>7</v>
      </c>
      <c r="D378" s="234" t="s">
        <v>483</v>
      </c>
      <c r="E378" s="238">
        <f t="shared" si="27"/>
        <v>0</v>
      </c>
      <c r="F378" s="229">
        <f t="shared" si="28"/>
        <v>0</v>
      </c>
      <c r="G378" s="239"/>
      <c r="H378" s="239">
        <v>0</v>
      </c>
      <c r="I378" s="239"/>
      <c r="J378" s="239"/>
      <c r="K378" s="252"/>
      <c r="L378" s="226">
        <f t="shared" si="26"/>
        <v>0</v>
      </c>
      <c r="M378" s="253"/>
      <c r="N378" s="253"/>
    </row>
    <row r="379" spans="1:14" ht="12">
      <c r="A379" s="234"/>
      <c r="B379" s="235"/>
      <c r="C379" s="236">
        <v>99</v>
      </c>
      <c r="D379" s="234" t="s">
        <v>484</v>
      </c>
      <c r="E379" s="238">
        <f t="shared" si="27"/>
        <v>2044</v>
      </c>
      <c r="F379" s="229">
        <f t="shared" si="28"/>
        <v>1100</v>
      </c>
      <c r="G379" s="239"/>
      <c r="H379" s="239"/>
      <c r="I379" s="239"/>
      <c r="J379" s="239">
        <v>1100</v>
      </c>
      <c r="K379" s="252" t="s">
        <v>485</v>
      </c>
      <c r="L379" s="226">
        <f t="shared" si="26"/>
        <v>944</v>
      </c>
      <c r="M379" s="253">
        <v>944</v>
      </c>
      <c r="N379" s="253"/>
    </row>
    <row r="380" spans="1:33" s="214" customFormat="1" ht="12">
      <c r="A380" s="225"/>
      <c r="B380" s="232">
        <v>6</v>
      </c>
      <c r="C380" s="233"/>
      <c r="D380" s="225" t="s">
        <v>486</v>
      </c>
      <c r="E380" s="226">
        <f t="shared" si="27"/>
        <v>0</v>
      </c>
      <c r="F380" s="229">
        <f t="shared" si="28"/>
        <v>0</v>
      </c>
      <c r="G380" s="229">
        <f>G381</f>
        <v>0</v>
      </c>
      <c r="H380" s="229">
        <f>H381</f>
        <v>0</v>
      </c>
      <c r="I380" s="229">
        <f>I381</f>
        <v>0</v>
      </c>
      <c r="J380" s="229">
        <f>J381</f>
        <v>0</v>
      </c>
      <c r="K380" s="254"/>
      <c r="L380" s="226">
        <f t="shared" si="26"/>
        <v>0</v>
      </c>
      <c r="M380" s="244">
        <f>M381</f>
        <v>0</v>
      </c>
      <c r="N380" s="244">
        <f>N381</f>
        <v>0</v>
      </c>
      <c r="O380" s="251"/>
      <c r="P380" s="251"/>
      <c r="Q380" s="251"/>
      <c r="R380" s="251"/>
      <c r="S380" s="251"/>
      <c r="T380" s="251"/>
      <c r="U380" s="251"/>
      <c r="V380" s="251"/>
      <c r="W380" s="251"/>
      <c r="X380" s="251"/>
      <c r="Y380" s="251"/>
      <c r="Z380" s="251"/>
      <c r="AA380" s="251"/>
      <c r="AB380" s="251"/>
      <c r="AC380" s="251"/>
      <c r="AD380" s="251"/>
      <c r="AE380" s="251"/>
      <c r="AF380" s="251"/>
      <c r="AG380" s="251"/>
    </row>
    <row r="381" spans="1:14" ht="12">
      <c r="A381" s="234"/>
      <c r="B381" s="235"/>
      <c r="C381" s="236">
        <v>2</v>
      </c>
      <c r="D381" s="234" t="s">
        <v>487</v>
      </c>
      <c r="E381" s="238">
        <f t="shared" si="27"/>
        <v>0</v>
      </c>
      <c r="F381" s="229">
        <f t="shared" si="28"/>
        <v>0</v>
      </c>
      <c r="G381" s="239"/>
      <c r="H381" s="239"/>
      <c r="I381" s="239"/>
      <c r="J381" s="239"/>
      <c r="K381" s="260"/>
      <c r="L381" s="226">
        <f t="shared" si="26"/>
        <v>0</v>
      </c>
      <c r="M381" s="253"/>
      <c r="N381" s="253"/>
    </row>
    <row r="382" spans="1:33" s="214" customFormat="1" ht="12">
      <c r="A382" s="225"/>
      <c r="B382" s="232">
        <v>7</v>
      </c>
      <c r="C382" s="233"/>
      <c r="D382" s="231" t="s">
        <v>488</v>
      </c>
      <c r="E382" s="226">
        <f t="shared" si="27"/>
        <v>0</v>
      </c>
      <c r="F382" s="229">
        <f t="shared" si="28"/>
        <v>0</v>
      </c>
      <c r="G382" s="229">
        <f>G383</f>
        <v>0</v>
      </c>
      <c r="H382" s="229">
        <f>H384</f>
        <v>0</v>
      </c>
      <c r="I382" s="229">
        <f>I384</f>
        <v>0</v>
      </c>
      <c r="J382" s="229">
        <f>J384</f>
        <v>0</v>
      </c>
      <c r="K382" s="254"/>
      <c r="L382" s="226">
        <f t="shared" si="26"/>
        <v>0</v>
      </c>
      <c r="M382" s="229">
        <f>M383</f>
        <v>0</v>
      </c>
      <c r="N382" s="229">
        <f>N383</f>
        <v>0</v>
      </c>
      <c r="O382" s="251"/>
      <c r="P382" s="251"/>
      <c r="Q382" s="251"/>
      <c r="R382" s="251"/>
      <c r="S382" s="251"/>
      <c r="T382" s="251"/>
      <c r="U382" s="251"/>
      <c r="V382" s="251"/>
      <c r="W382" s="251"/>
      <c r="X382" s="251"/>
      <c r="Y382" s="251"/>
      <c r="Z382" s="251"/>
      <c r="AA382" s="251"/>
      <c r="AB382" s="251"/>
      <c r="AC382" s="251"/>
      <c r="AD382" s="251"/>
      <c r="AE382" s="251"/>
      <c r="AF382" s="251"/>
      <c r="AG382" s="251"/>
    </row>
    <row r="383" spans="1:14" ht="26.25" customHeight="1">
      <c r="A383" s="234"/>
      <c r="B383" s="235"/>
      <c r="C383" s="236">
        <v>1</v>
      </c>
      <c r="D383" s="237" t="s">
        <v>489</v>
      </c>
      <c r="E383" s="238">
        <f t="shared" si="27"/>
        <v>0</v>
      </c>
      <c r="F383" s="229">
        <f t="shared" si="28"/>
        <v>0</v>
      </c>
      <c r="G383" s="239"/>
      <c r="H383" s="239"/>
      <c r="I383" s="239"/>
      <c r="J383" s="239"/>
      <c r="K383" s="260"/>
      <c r="L383" s="226">
        <f t="shared" si="26"/>
        <v>0</v>
      </c>
      <c r="M383" s="253">
        <v>0</v>
      </c>
      <c r="N383" s="253"/>
    </row>
    <row r="384" spans="1:33" s="214" customFormat="1" ht="12">
      <c r="A384" s="225"/>
      <c r="B384" s="232">
        <v>8</v>
      </c>
      <c r="C384" s="233"/>
      <c r="D384" s="225" t="s">
        <v>490</v>
      </c>
      <c r="E384" s="226">
        <f t="shared" si="27"/>
        <v>0</v>
      </c>
      <c r="F384" s="229">
        <f t="shared" si="28"/>
        <v>0</v>
      </c>
      <c r="G384" s="229">
        <f>G385+G386+G387</f>
        <v>0</v>
      </c>
      <c r="H384" s="229">
        <f>H385+H386+H387</f>
        <v>0</v>
      </c>
      <c r="I384" s="229">
        <f>I385+I386+I387</f>
        <v>0</v>
      </c>
      <c r="J384" s="229">
        <f>J385+J386+J387</f>
        <v>0</v>
      </c>
      <c r="K384" s="254"/>
      <c r="L384" s="226">
        <f t="shared" si="26"/>
        <v>0</v>
      </c>
      <c r="M384" s="229">
        <f>M385+M386+M387</f>
        <v>0</v>
      </c>
      <c r="N384" s="229">
        <f>N385+N386+N387</f>
        <v>0</v>
      </c>
      <c r="O384" s="251"/>
      <c r="P384" s="251"/>
      <c r="Q384" s="251"/>
      <c r="R384" s="251"/>
      <c r="S384" s="251"/>
      <c r="T384" s="251"/>
      <c r="U384" s="251"/>
      <c r="V384" s="251"/>
      <c r="W384" s="251"/>
      <c r="X384" s="251"/>
      <c r="Y384" s="251"/>
      <c r="Z384" s="251"/>
      <c r="AA384" s="251"/>
      <c r="AB384" s="251"/>
      <c r="AC384" s="251"/>
      <c r="AD384" s="251"/>
      <c r="AE384" s="251"/>
      <c r="AF384" s="251"/>
      <c r="AG384" s="251"/>
    </row>
    <row r="385" spans="1:14" ht="12">
      <c r="A385" s="234"/>
      <c r="B385" s="235"/>
      <c r="C385" s="236">
        <v>2</v>
      </c>
      <c r="D385" s="234" t="s">
        <v>491</v>
      </c>
      <c r="E385" s="238">
        <f t="shared" si="27"/>
        <v>0</v>
      </c>
      <c r="F385" s="229">
        <f t="shared" si="28"/>
        <v>0</v>
      </c>
      <c r="G385" s="239"/>
      <c r="H385" s="239">
        <v>0</v>
      </c>
      <c r="I385" s="239"/>
      <c r="J385" s="239"/>
      <c r="K385" s="260"/>
      <c r="L385" s="226">
        <f t="shared" si="26"/>
        <v>0</v>
      </c>
      <c r="M385" s="239"/>
      <c r="N385" s="239"/>
    </row>
    <row r="386" spans="1:14" ht="12">
      <c r="A386" s="234"/>
      <c r="B386" s="235"/>
      <c r="C386" s="236">
        <v>3</v>
      </c>
      <c r="D386" s="234" t="s">
        <v>492</v>
      </c>
      <c r="E386" s="238">
        <f t="shared" si="27"/>
        <v>0</v>
      </c>
      <c r="F386" s="229">
        <f t="shared" si="28"/>
        <v>0</v>
      </c>
      <c r="G386" s="239"/>
      <c r="H386" s="239"/>
      <c r="I386" s="239"/>
      <c r="J386" s="239"/>
      <c r="K386" s="260"/>
      <c r="L386" s="226">
        <f t="shared" si="26"/>
        <v>0</v>
      </c>
      <c r="M386" s="253"/>
      <c r="N386" s="253"/>
    </row>
    <row r="387" spans="1:14" ht="12">
      <c r="A387" s="234"/>
      <c r="B387" s="235"/>
      <c r="C387" s="236">
        <v>4</v>
      </c>
      <c r="D387" s="234" t="s">
        <v>493</v>
      </c>
      <c r="E387" s="238">
        <f t="shared" si="27"/>
        <v>0</v>
      </c>
      <c r="F387" s="229">
        <f t="shared" si="28"/>
        <v>0</v>
      </c>
      <c r="G387" s="239"/>
      <c r="H387" s="239">
        <v>0</v>
      </c>
      <c r="I387" s="239">
        <v>0</v>
      </c>
      <c r="J387" s="239"/>
      <c r="K387" s="260"/>
      <c r="L387" s="226">
        <f t="shared" si="26"/>
        <v>0</v>
      </c>
      <c r="M387" s="253"/>
      <c r="N387" s="253"/>
    </row>
    <row r="388" spans="1:33" s="207" customFormat="1" ht="14.25">
      <c r="A388" s="225"/>
      <c r="B388" s="232">
        <v>99</v>
      </c>
      <c r="C388" s="233"/>
      <c r="D388" s="225" t="s">
        <v>494</v>
      </c>
      <c r="E388" s="238">
        <f t="shared" si="27"/>
        <v>1000</v>
      </c>
      <c r="F388" s="229">
        <f t="shared" si="28"/>
        <v>0</v>
      </c>
      <c r="G388" s="229">
        <f>G389</f>
        <v>0</v>
      </c>
      <c r="H388" s="229">
        <f>H389</f>
        <v>0</v>
      </c>
      <c r="I388" s="229">
        <f>I389</f>
        <v>0</v>
      </c>
      <c r="J388" s="229">
        <f>J389</f>
        <v>0</v>
      </c>
      <c r="K388" s="254"/>
      <c r="L388" s="226">
        <f t="shared" si="26"/>
        <v>1000</v>
      </c>
      <c r="M388" s="244">
        <f>M389</f>
        <v>0</v>
      </c>
      <c r="N388" s="244">
        <f>N389</f>
        <v>1000</v>
      </c>
      <c r="O388" s="251"/>
      <c r="P388" s="251"/>
      <c r="Q388" s="251"/>
      <c r="R388" s="251"/>
      <c r="S388" s="251"/>
      <c r="T388" s="251"/>
      <c r="U388" s="251"/>
      <c r="V388" s="251"/>
      <c r="W388" s="251"/>
      <c r="X388" s="251"/>
      <c r="Y388" s="251"/>
      <c r="Z388" s="251"/>
      <c r="AA388" s="251"/>
      <c r="AB388" s="251"/>
      <c r="AC388" s="251"/>
      <c r="AD388" s="251"/>
      <c r="AE388" s="251"/>
      <c r="AF388" s="251"/>
      <c r="AG388" s="251"/>
    </row>
    <row r="389" spans="1:14" ht="14.25">
      <c r="A389" s="234"/>
      <c r="B389" s="235"/>
      <c r="C389" s="236">
        <v>99</v>
      </c>
      <c r="D389" s="234" t="s">
        <v>494</v>
      </c>
      <c r="E389" s="238">
        <f t="shared" si="27"/>
        <v>1000</v>
      </c>
      <c r="F389" s="229">
        <f t="shared" si="28"/>
        <v>0</v>
      </c>
      <c r="G389" s="239"/>
      <c r="H389" s="239"/>
      <c r="I389" s="239"/>
      <c r="J389" s="239"/>
      <c r="K389" s="260"/>
      <c r="L389" s="226">
        <f t="shared" si="26"/>
        <v>1000</v>
      </c>
      <c r="M389" s="253"/>
      <c r="N389" s="253">
        <v>1000</v>
      </c>
    </row>
    <row r="390" spans="1:33" s="214" customFormat="1" ht="12">
      <c r="A390" s="225">
        <v>214</v>
      </c>
      <c r="B390" s="232"/>
      <c r="C390" s="233"/>
      <c r="D390" s="231" t="s">
        <v>495</v>
      </c>
      <c r="E390" s="226">
        <f t="shared" si="27"/>
        <v>874.4</v>
      </c>
      <c r="F390" s="229">
        <f t="shared" si="28"/>
        <v>874.4</v>
      </c>
      <c r="G390" s="229">
        <f>G391+G401+G399</f>
        <v>354.4</v>
      </c>
      <c r="H390" s="229">
        <f>H391+H401+H399</f>
        <v>20</v>
      </c>
      <c r="I390" s="229">
        <f>I391+I399+I401</f>
        <v>0</v>
      </c>
      <c r="J390" s="229">
        <f>J391+J399+J401</f>
        <v>500</v>
      </c>
      <c r="K390" s="254"/>
      <c r="L390" s="226">
        <f t="shared" si="26"/>
        <v>0</v>
      </c>
      <c r="M390" s="229">
        <f>M391+M401</f>
        <v>0</v>
      </c>
      <c r="N390" s="229">
        <f>N391+N401</f>
        <v>0</v>
      </c>
      <c r="O390" s="251"/>
      <c r="P390" s="251"/>
      <c r="Q390" s="251"/>
      <c r="R390" s="251"/>
      <c r="S390" s="251"/>
      <c r="T390" s="251"/>
      <c r="U390" s="251"/>
      <c r="V390" s="251"/>
      <c r="W390" s="251"/>
      <c r="X390" s="251"/>
      <c r="Y390" s="251"/>
      <c r="Z390" s="251"/>
      <c r="AA390" s="251"/>
      <c r="AB390" s="251"/>
      <c r="AC390" s="251"/>
      <c r="AD390" s="251"/>
      <c r="AE390" s="251"/>
      <c r="AF390" s="251"/>
      <c r="AG390" s="251"/>
    </row>
    <row r="391" spans="1:33" s="214" customFormat="1" ht="12">
      <c r="A391" s="225"/>
      <c r="B391" s="232">
        <v>1</v>
      </c>
      <c r="C391" s="232"/>
      <c r="D391" s="231" t="s">
        <v>496</v>
      </c>
      <c r="E391" s="226">
        <f t="shared" si="27"/>
        <v>374.4</v>
      </c>
      <c r="F391" s="229">
        <f t="shared" si="28"/>
        <v>374.4</v>
      </c>
      <c r="G391" s="229">
        <f>G392+G396+G397+G398+G395</f>
        <v>354.4</v>
      </c>
      <c r="H391" s="229">
        <f>H392+H396+H397+H398+H395</f>
        <v>20</v>
      </c>
      <c r="I391" s="229">
        <f>I392</f>
        <v>0</v>
      </c>
      <c r="J391" s="229">
        <f>J392</f>
        <v>0</v>
      </c>
      <c r="K391" s="254"/>
      <c r="L391" s="226">
        <f t="shared" si="26"/>
        <v>0</v>
      </c>
      <c r="M391" s="229">
        <f>M392+M396+M397+M398+M395</f>
        <v>0</v>
      </c>
      <c r="N391" s="229">
        <f>N392+N396+N397+N398+N395</f>
        <v>0</v>
      </c>
      <c r="O391" s="251"/>
      <c r="P391" s="251"/>
      <c r="Q391" s="251"/>
      <c r="R391" s="251"/>
      <c r="S391" s="251"/>
      <c r="T391" s="251"/>
      <c r="U391" s="251"/>
      <c r="V391" s="251"/>
      <c r="W391" s="251"/>
      <c r="X391" s="251"/>
      <c r="Y391" s="251"/>
      <c r="Z391" s="251"/>
      <c r="AA391" s="251"/>
      <c r="AB391" s="251"/>
      <c r="AC391" s="251"/>
      <c r="AD391" s="251"/>
      <c r="AE391" s="251"/>
      <c r="AF391" s="251"/>
      <c r="AG391" s="251"/>
    </row>
    <row r="392" spans="1:33" s="214" customFormat="1" ht="12">
      <c r="A392" s="225"/>
      <c r="B392" s="232"/>
      <c r="C392" s="232">
        <v>1</v>
      </c>
      <c r="D392" s="231" t="s">
        <v>136</v>
      </c>
      <c r="E392" s="226">
        <f t="shared" si="27"/>
        <v>205.89</v>
      </c>
      <c r="F392" s="229">
        <f t="shared" si="28"/>
        <v>205.89</v>
      </c>
      <c r="G392" s="229">
        <f>G393+G394</f>
        <v>195.89</v>
      </c>
      <c r="H392" s="229">
        <f>H393+H394</f>
        <v>10</v>
      </c>
      <c r="I392" s="229">
        <f>I393+I394</f>
        <v>0</v>
      </c>
      <c r="J392" s="229">
        <f>J393+J394</f>
        <v>0</v>
      </c>
      <c r="K392" s="254"/>
      <c r="L392" s="226">
        <f t="shared" si="26"/>
        <v>0</v>
      </c>
      <c r="M392" s="229">
        <f>M393+M394</f>
        <v>0</v>
      </c>
      <c r="N392" s="229">
        <f>N393+N394</f>
        <v>0</v>
      </c>
      <c r="O392" s="251"/>
      <c r="P392" s="251"/>
      <c r="Q392" s="251"/>
      <c r="R392" s="251"/>
      <c r="S392" s="251"/>
      <c r="T392" s="251"/>
      <c r="U392" s="251"/>
      <c r="V392" s="251"/>
      <c r="W392" s="251"/>
      <c r="X392" s="251"/>
      <c r="Y392" s="251"/>
      <c r="Z392" s="251"/>
      <c r="AA392" s="251"/>
      <c r="AB392" s="251"/>
      <c r="AC392" s="251"/>
      <c r="AD392" s="251"/>
      <c r="AE392" s="251"/>
      <c r="AF392" s="251"/>
      <c r="AG392" s="251"/>
    </row>
    <row r="393" spans="1:14" ht="12">
      <c r="A393" s="234"/>
      <c r="B393" s="235"/>
      <c r="C393" s="236"/>
      <c r="D393" s="281" t="s">
        <v>497</v>
      </c>
      <c r="E393" s="238">
        <f t="shared" si="27"/>
        <v>205.89</v>
      </c>
      <c r="F393" s="229">
        <f t="shared" si="28"/>
        <v>205.89</v>
      </c>
      <c r="G393" s="239">
        <v>195.89</v>
      </c>
      <c r="H393" s="239">
        <v>10</v>
      </c>
      <c r="I393" s="239"/>
      <c r="J393" s="239"/>
      <c r="K393" s="260"/>
      <c r="L393" s="226">
        <f t="shared" si="26"/>
        <v>0</v>
      </c>
      <c r="M393" s="239"/>
      <c r="N393" s="253"/>
    </row>
    <row r="394" spans="1:14" ht="12">
      <c r="A394" s="234"/>
      <c r="B394" s="235"/>
      <c r="C394" s="236"/>
      <c r="D394" s="281" t="s">
        <v>498</v>
      </c>
      <c r="E394" s="238">
        <f t="shared" si="27"/>
        <v>0</v>
      </c>
      <c r="F394" s="229">
        <f t="shared" si="28"/>
        <v>0</v>
      </c>
      <c r="G394" s="239"/>
      <c r="H394" s="239"/>
      <c r="I394" s="239"/>
      <c r="J394" s="239"/>
      <c r="K394" s="260"/>
      <c r="L394" s="226">
        <f>M394+N394</f>
        <v>0</v>
      </c>
      <c r="M394" s="253"/>
      <c r="N394" s="253"/>
    </row>
    <row r="395" spans="1:14" ht="12">
      <c r="A395" s="234"/>
      <c r="B395" s="235"/>
      <c r="C395" s="236">
        <v>4</v>
      </c>
      <c r="D395" s="281" t="s">
        <v>499</v>
      </c>
      <c r="E395" s="238">
        <f>F395+L395</f>
        <v>0</v>
      </c>
      <c r="F395" s="229">
        <f>G395+H395+I395+J395</f>
        <v>0</v>
      </c>
      <c r="G395" s="239"/>
      <c r="H395" s="239"/>
      <c r="I395" s="239"/>
      <c r="J395" s="239"/>
      <c r="K395" s="260"/>
      <c r="L395" s="226">
        <f>M395+N395</f>
        <v>0</v>
      </c>
      <c r="M395" s="253"/>
      <c r="N395" s="253"/>
    </row>
    <row r="396" spans="1:14" ht="12">
      <c r="A396" s="234"/>
      <c r="B396" s="235"/>
      <c r="C396" s="235">
        <v>6</v>
      </c>
      <c r="D396" s="237" t="s">
        <v>500</v>
      </c>
      <c r="E396" s="238">
        <f>F396+L396</f>
        <v>0</v>
      </c>
      <c r="F396" s="229">
        <f>G396+H396+I396+J396</f>
        <v>0</v>
      </c>
      <c r="G396" s="239"/>
      <c r="H396" s="239"/>
      <c r="I396" s="239"/>
      <c r="J396" s="239"/>
      <c r="K396" s="252"/>
      <c r="L396" s="226">
        <f aca="true" t="shared" si="29" ref="L396:L459">M396+N396</f>
        <v>0</v>
      </c>
      <c r="M396" s="253"/>
      <c r="N396" s="253"/>
    </row>
    <row r="397" spans="1:14" ht="30" customHeight="1">
      <c r="A397" s="234"/>
      <c r="B397" s="235"/>
      <c r="C397" s="235">
        <v>12</v>
      </c>
      <c r="D397" s="237" t="s">
        <v>501</v>
      </c>
      <c r="E397" s="238">
        <f aca="true" t="shared" si="30" ref="E397:E456">F397+L397</f>
        <v>168.51</v>
      </c>
      <c r="F397" s="229">
        <f aca="true" t="shared" si="31" ref="F397:F407">G397+H397+I397+J397</f>
        <v>168.51</v>
      </c>
      <c r="G397" s="239">
        <v>158.51</v>
      </c>
      <c r="H397" s="239">
        <v>10</v>
      </c>
      <c r="I397" s="239"/>
      <c r="J397" s="239"/>
      <c r="K397" s="260"/>
      <c r="L397" s="226">
        <f t="shared" si="29"/>
        <v>0</v>
      </c>
      <c r="M397" s="253"/>
      <c r="N397" s="253"/>
    </row>
    <row r="398" spans="1:14" ht="24">
      <c r="A398" s="234"/>
      <c r="B398" s="235"/>
      <c r="C398" s="235">
        <v>99</v>
      </c>
      <c r="D398" s="237" t="s">
        <v>502</v>
      </c>
      <c r="E398" s="238">
        <f t="shared" si="30"/>
        <v>0</v>
      </c>
      <c r="F398" s="229">
        <f t="shared" si="31"/>
        <v>0</v>
      </c>
      <c r="G398" s="239"/>
      <c r="H398" s="239"/>
      <c r="I398" s="239"/>
      <c r="J398" s="239"/>
      <c r="K398" s="260"/>
      <c r="L398" s="226">
        <f t="shared" si="29"/>
        <v>0</v>
      </c>
      <c r="M398" s="253"/>
      <c r="N398" s="253"/>
    </row>
    <row r="399" spans="1:33" s="214" customFormat="1" ht="12">
      <c r="A399" s="225"/>
      <c r="B399" s="232">
        <v>3</v>
      </c>
      <c r="C399" s="232"/>
      <c r="D399" s="231" t="s">
        <v>503</v>
      </c>
      <c r="E399" s="226">
        <f t="shared" si="30"/>
        <v>500</v>
      </c>
      <c r="F399" s="229">
        <f t="shared" si="31"/>
        <v>500</v>
      </c>
      <c r="G399" s="229">
        <f>G400</f>
        <v>0</v>
      </c>
      <c r="H399" s="229">
        <f>H400</f>
        <v>0</v>
      </c>
      <c r="I399" s="229">
        <f>I400</f>
        <v>0</v>
      </c>
      <c r="J399" s="229">
        <f>J400</f>
        <v>500</v>
      </c>
      <c r="K399" s="254"/>
      <c r="L399" s="226">
        <f t="shared" si="29"/>
        <v>0</v>
      </c>
      <c r="M399" s="244"/>
      <c r="N399" s="244"/>
      <c r="O399" s="251"/>
      <c r="P399" s="251"/>
      <c r="Q399" s="251"/>
      <c r="R399" s="251"/>
      <c r="S399" s="251"/>
      <c r="T399" s="251"/>
      <c r="U399" s="251"/>
      <c r="V399" s="251"/>
      <c r="W399" s="251"/>
      <c r="X399" s="251"/>
      <c r="Y399" s="251"/>
      <c r="Z399" s="251"/>
      <c r="AA399" s="251"/>
      <c r="AB399" s="251"/>
      <c r="AC399" s="251"/>
      <c r="AD399" s="251"/>
      <c r="AE399" s="251"/>
      <c r="AF399" s="251"/>
      <c r="AG399" s="251"/>
    </row>
    <row r="400" spans="1:14" ht="24">
      <c r="A400" s="234"/>
      <c r="B400" s="235"/>
      <c r="C400" s="235">
        <v>99</v>
      </c>
      <c r="D400" s="237" t="s">
        <v>504</v>
      </c>
      <c r="E400" s="238">
        <f t="shared" si="30"/>
        <v>500</v>
      </c>
      <c r="F400" s="229">
        <f t="shared" si="31"/>
        <v>500</v>
      </c>
      <c r="G400" s="239"/>
      <c r="H400" s="239"/>
      <c r="I400" s="239"/>
      <c r="J400" s="239">
        <v>500</v>
      </c>
      <c r="K400" s="252" t="s">
        <v>505</v>
      </c>
      <c r="L400" s="226">
        <f t="shared" si="29"/>
        <v>0</v>
      </c>
      <c r="M400" s="253"/>
      <c r="N400" s="253"/>
    </row>
    <row r="401" spans="1:33" s="214" customFormat="1" ht="12">
      <c r="A401" s="225"/>
      <c r="B401" s="232">
        <v>6</v>
      </c>
      <c r="C401" s="232"/>
      <c r="D401" s="231" t="s">
        <v>506</v>
      </c>
      <c r="E401" s="226">
        <f t="shared" si="30"/>
        <v>0</v>
      </c>
      <c r="F401" s="229">
        <f t="shared" si="31"/>
        <v>0</v>
      </c>
      <c r="G401" s="229">
        <f>G403+G402</f>
        <v>0</v>
      </c>
      <c r="H401" s="229">
        <f>H402+H403</f>
        <v>0</v>
      </c>
      <c r="I401" s="229">
        <f>I402+I403</f>
        <v>0</v>
      </c>
      <c r="J401" s="229">
        <f>J402+J403</f>
        <v>0</v>
      </c>
      <c r="K401" s="254"/>
      <c r="L401" s="226">
        <f t="shared" si="29"/>
        <v>0</v>
      </c>
      <c r="M401" s="229">
        <f>M403+M402</f>
        <v>0</v>
      </c>
      <c r="N401" s="229">
        <f>N403+N402</f>
        <v>0</v>
      </c>
      <c r="O401" s="251"/>
      <c r="P401" s="251"/>
      <c r="Q401" s="251"/>
      <c r="R401" s="251"/>
      <c r="S401" s="251"/>
      <c r="T401" s="251"/>
      <c r="U401" s="251"/>
      <c r="V401" s="251"/>
      <c r="W401" s="251"/>
      <c r="X401" s="251"/>
      <c r="Y401" s="251"/>
      <c r="Z401" s="251"/>
      <c r="AA401" s="251"/>
      <c r="AB401" s="251"/>
      <c r="AC401" s="251"/>
      <c r="AD401" s="251"/>
      <c r="AE401" s="251"/>
      <c r="AF401" s="251"/>
      <c r="AG401" s="251"/>
    </row>
    <row r="402" spans="1:14" ht="24">
      <c r="A402" s="234"/>
      <c r="B402" s="235"/>
      <c r="C402" s="235">
        <v>1</v>
      </c>
      <c r="D402" s="237" t="s">
        <v>507</v>
      </c>
      <c r="E402" s="238">
        <f t="shared" si="30"/>
        <v>0</v>
      </c>
      <c r="F402" s="229">
        <f t="shared" si="31"/>
        <v>0</v>
      </c>
      <c r="G402" s="239"/>
      <c r="H402" s="239"/>
      <c r="I402" s="239"/>
      <c r="J402" s="239"/>
      <c r="K402" s="260"/>
      <c r="L402" s="226">
        <f t="shared" si="29"/>
        <v>0</v>
      </c>
      <c r="M402" s="239"/>
      <c r="N402" s="239"/>
    </row>
    <row r="403" spans="1:14" ht="24">
      <c r="A403" s="234"/>
      <c r="B403" s="235"/>
      <c r="C403" s="235">
        <v>2</v>
      </c>
      <c r="D403" s="237" t="s">
        <v>508</v>
      </c>
      <c r="E403" s="238">
        <f t="shared" si="30"/>
        <v>0</v>
      </c>
      <c r="F403" s="229">
        <f t="shared" si="31"/>
        <v>0</v>
      </c>
      <c r="G403" s="239"/>
      <c r="H403" s="239"/>
      <c r="I403" s="239"/>
      <c r="J403" s="239"/>
      <c r="K403" s="260"/>
      <c r="L403" s="226">
        <f t="shared" si="29"/>
        <v>0</v>
      </c>
      <c r="M403" s="253"/>
      <c r="N403" s="253"/>
    </row>
    <row r="404" spans="1:33" s="214" customFormat="1" ht="24">
      <c r="A404" s="225">
        <v>215</v>
      </c>
      <c r="B404" s="232"/>
      <c r="C404" s="233"/>
      <c r="D404" s="231" t="s">
        <v>509</v>
      </c>
      <c r="E404" s="226">
        <f t="shared" si="30"/>
        <v>0</v>
      </c>
      <c r="F404" s="229">
        <f t="shared" si="31"/>
        <v>0</v>
      </c>
      <c r="G404" s="229">
        <f>G405+G407</f>
        <v>0</v>
      </c>
      <c r="H404" s="229">
        <f>H405+H407</f>
        <v>0</v>
      </c>
      <c r="I404" s="229">
        <f>I405+I407</f>
        <v>0</v>
      </c>
      <c r="J404" s="229">
        <f>J405+J407</f>
        <v>0</v>
      </c>
      <c r="K404" s="254"/>
      <c r="L404" s="226">
        <f t="shared" si="29"/>
        <v>0</v>
      </c>
      <c r="M404" s="229">
        <f>M405+M407</f>
        <v>0</v>
      </c>
      <c r="N404" s="229">
        <f>N405+N407</f>
        <v>0</v>
      </c>
      <c r="O404" s="251"/>
      <c r="P404" s="251"/>
      <c r="Q404" s="251"/>
      <c r="R404" s="251"/>
      <c r="S404" s="251"/>
      <c r="T404" s="251"/>
      <c r="U404" s="251"/>
      <c r="V404" s="251"/>
      <c r="W404" s="251"/>
      <c r="X404" s="251"/>
      <c r="Y404" s="251"/>
      <c r="Z404" s="251"/>
      <c r="AA404" s="251"/>
      <c r="AB404" s="251"/>
      <c r="AC404" s="251"/>
      <c r="AD404" s="251"/>
      <c r="AE404" s="251"/>
      <c r="AF404" s="251"/>
      <c r="AG404" s="251"/>
    </row>
    <row r="405" spans="1:33" s="214" customFormat="1" ht="24">
      <c r="A405" s="295"/>
      <c r="B405" s="289">
        <v>8</v>
      </c>
      <c r="C405" s="295"/>
      <c r="D405" s="296" t="s">
        <v>510</v>
      </c>
      <c r="E405" s="226">
        <f t="shared" si="30"/>
        <v>0</v>
      </c>
      <c r="F405" s="229">
        <f t="shared" si="31"/>
        <v>0</v>
      </c>
      <c r="G405" s="244">
        <f>G406</f>
        <v>0</v>
      </c>
      <c r="H405" s="244">
        <f>H406</f>
        <v>0</v>
      </c>
      <c r="I405" s="244">
        <f>I406</f>
        <v>0</v>
      </c>
      <c r="J405" s="244">
        <f>J406</f>
        <v>0</v>
      </c>
      <c r="K405" s="259"/>
      <c r="L405" s="226">
        <f t="shared" si="29"/>
        <v>0</v>
      </c>
      <c r="M405" s="244">
        <f>M406</f>
        <v>0</v>
      </c>
      <c r="N405" s="244">
        <f>N406</f>
        <v>0</v>
      </c>
      <c r="O405" s="251"/>
      <c r="P405" s="251"/>
      <c r="Q405" s="251"/>
      <c r="R405" s="251"/>
      <c r="S405" s="251"/>
      <c r="T405" s="251"/>
      <c r="U405" s="251"/>
      <c r="V405" s="251"/>
      <c r="W405" s="251"/>
      <c r="X405" s="251"/>
      <c r="Y405" s="251"/>
      <c r="Z405" s="251"/>
      <c r="AA405" s="251"/>
      <c r="AB405" s="251"/>
      <c r="AC405" s="251"/>
      <c r="AD405" s="251"/>
      <c r="AE405" s="251"/>
      <c r="AF405" s="251"/>
      <c r="AG405" s="251"/>
    </row>
    <row r="406" spans="1:14" ht="12">
      <c r="A406" s="234"/>
      <c r="B406" s="235"/>
      <c r="C406" s="236">
        <v>5</v>
      </c>
      <c r="D406" s="297" t="s">
        <v>511</v>
      </c>
      <c r="E406" s="238">
        <f t="shared" si="30"/>
        <v>0</v>
      </c>
      <c r="F406" s="229">
        <f t="shared" si="31"/>
        <v>0</v>
      </c>
      <c r="G406" s="239"/>
      <c r="H406" s="239"/>
      <c r="I406" s="239"/>
      <c r="J406" s="239"/>
      <c r="K406" s="260"/>
      <c r="L406" s="226">
        <f t="shared" si="29"/>
        <v>0</v>
      </c>
      <c r="M406" s="253"/>
      <c r="N406" s="253"/>
    </row>
    <row r="407" spans="1:33" s="214" customFormat="1" ht="24">
      <c r="A407" s="225"/>
      <c r="B407" s="232">
        <v>99</v>
      </c>
      <c r="C407" s="233"/>
      <c r="D407" s="298" t="s">
        <v>512</v>
      </c>
      <c r="E407" s="226">
        <f t="shared" si="30"/>
        <v>0</v>
      </c>
      <c r="F407" s="229">
        <f t="shared" si="31"/>
        <v>0</v>
      </c>
      <c r="G407" s="229">
        <f>G408</f>
        <v>0</v>
      </c>
      <c r="H407" s="229">
        <f>H408</f>
        <v>0</v>
      </c>
      <c r="I407" s="229">
        <f>I408</f>
        <v>0</v>
      </c>
      <c r="J407" s="229">
        <f>J408</f>
        <v>0</v>
      </c>
      <c r="K407" s="254"/>
      <c r="L407" s="226">
        <f t="shared" si="29"/>
        <v>0</v>
      </c>
      <c r="M407" s="229">
        <f>M408</f>
        <v>0</v>
      </c>
      <c r="N407" s="229">
        <f>N408</f>
        <v>0</v>
      </c>
      <c r="O407" s="251"/>
      <c r="P407" s="251"/>
      <c r="Q407" s="251"/>
      <c r="R407" s="251"/>
      <c r="S407" s="251"/>
      <c r="T407" s="251"/>
      <c r="U407" s="251"/>
      <c r="V407" s="251"/>
      <c r="W407" s="251"/>
      <c r="X407" s="251"/>
      <c r="Y407" s="251"/>
      <c r="Z407" s="251"/>
      <c r="AA407" s="251"/>
      <c r="AB407" s="251"/>
      <c r="AC407" s="251"/>
      <c r="AD407" s="251"/>
      <c r="AE407" s="251"/>
      <c r="AF407" s="251"/>
      <c r="AG407" s="251"/>
    </row>
    <row r="408" spans="1:14" ht="24">
      <c r="A408" s="234"/>
      <c r="B408" s="235"/>
      <c r="C408" s="236">
        <v>99</v>
      </c>
      <c r="D408" s="298" t="s">
        <v>512</v>
      </c>
      <c r="E408" s="238">
        <f t="shared" si="30"/>
        <v>0</v>
      </c>
      <c r="F408" s="229"/>
      <c r="G408" s="239"/>
      <c r="H408" s="239"/>
      <c r="I408" s="239"/>
      <c r="J408" s="239"/>
      <c r="K408" s="260"/>
      <c r="L408" s="226">
        <f t="shared" si="29"/>
        <v>0</v>
      </c>
      <c r="M408" s="253"/>
      <c r="N408" s="253"/>
    </row>
    <row r="409" spans="1:33" s="214" customFormat="1" ht="12">
      <c r="A409" s="225">
        <v>216</v>
      </c>
      <c r="B409" s="232"/>
      <c r="C409" s="233"/>
      <c r="D409" s="299" t="s">
        <v>513</v>
      </c>
      <c r="E409" s="226">
        <f t="shared" si="30"/>
        <v>82.99</v>
      </c>
      <c r="F409" s="229">
        <f aca="true" t="shared" si="32" ref="F409:F436">G409+H409+I409+J409</f>
        <v>82.99</v>
      </c>
      <c r="G409" s="229">
        <f>G410</f>
        <v>74.99</v>
      </c>
      <c r="H409" s="229">
        <f>H410</f>
        <v>3</v>
      </c>
      <c r="I409" s="229">
        <f>I410</f>
        <v>0</v>
      </c>
      <c r="J409" s="229">
        <f>J410</f>
        <v>5</v>
      </c>
      <c r="K409" s="254"/>
      <c r="L409" s="226">
        <f t="shared" si="29"/>
        <v>0</v>
      </c>
      <c r="M409" s="229">
        <f>M410</f>
        <v>0</v>
      </c>
      <c r="N409" s="229">
        <f>N410</f>
        <v>0</v>
      </c>
      <c r="O409" s="251"/>
      <c r="P409" s="251"/>
      <c r="Q409" s="251"/>
      <c r="R409" s="251"/>
      <c r="S409" s="251"/>
      <c r="T409" s="251"/>
      <c r="U409" s="251"/>
      <c r="V409" s="251"/>
      <c r="W409" s="251"/>
      <c r="X409" s="251"/>
      <c r="Y409" s="251"/>
      <c r="Z409" s="251"/>
      <c r="AA409" s="251"/>
      <c r="AB409" s="251"/>
      <c r="AC409" s="251"/>
      <c r="AD409" s="251"/>
      <c r="AE409" s="251"/>
      <c r="AF409" s="251"/>
      <c r="AG409" s="251"/>
    </row>
    <row r="410" spans="1:33" s="214" customFormat="1" ht="12">
      <c r="A410" s="225"/>
      <c r="B410" s="232">
        <v>2</v>
      </c>
      <c r="C410" s="233"/>
      <c r="D410" s="231" t="s">
        <v>514</v>
      </c>
      <c r="E410" s="226">
        <f t="shared" si="30"/>
        <v>82.99</v>
      </c>
      <c r="F410" s="229">
        <f t="shared" si="32"/>
        <v>82.99</v>
      </c>
      <c r="G410" s="229">
        <f>G411+G414</f>
        <v>74.99</v>
      </c>
      <c r="H410" s="229">
        <f>H411+H414</f>
        <v>3</v>
      </c>
      <c r="I410" s="229">
        <f>I411+I414</f>
        <v>0</v>
      </c>
      <c r="J410" s="229">
        <f>J411+J414</f>
        <v>5</v>
      </c>
      <c r="K410" s="254"/>
      <c r="L410" s="226">
        <f t="shared" si="29"/>
        <v>0</v>
      </c>
      <c r="M410" s="229">
        <f>M411+M414</f>
        <v>0</v>
      </c>
      <c r="N410" s="229">
        <f>N411+N414</f>
        <v>0</v>
      </c>
      <c r="O410" s="251"/>
      <c r="P410" s="251"/>
      <c r="Q410" s="251"/>
      <c r="R410" s="251"/>
      <c r="S410" s="251"/>
      <c r="T410" s="251"/>
      <c r="U410" s="251"/>
      <c r="V410" s="251"/>
      <c r="W410" s="251"/>
      <c r="X410" s="251"/>
      <c r="Y410" s="251"/>
      <c r="Z410" s="251"/>
      <c r="AA410" s="251"/>
      <c r="AB410" s="251"/>
      <c r="AC410" s="251"/>
      <c r="AD410" s="251"/>
      <c r="AE410" s="251"/>
      <c r="AF410" s="251"/>
      <c r="AG410" s="251"/>
    </row>
    <row r="411" spans="1:33" s="214" customFormat="1" ht="12">
      <c r="A411" s="225"/>
      <c r="B411" s="232"/>
      <c r="C411" s="233">
        <v>1</v>
      </c>
      <c r="D411" s="231" t="s">
        <v>136</v>
      </c>
      <c r="E411" s="226">
        <f t="shared" si="30"/>
        <v>82.99</v>
      </c>
      <c r="F411" s="229">
        <f t="shared" si="32"/>
        <v>82.99</v>
      </c>
      <c r="G411" s="229">
        <f>G412+G413</f>
        <v>74.99</v>
      </c>
      <c r="H411" s="229">
        <f>H412+H413</f>
        <v>3</v>
      </c>
      <c r="I411" s="229">
        <f>I412+I413</f>
        <v>0</v>
      </c>
      <c r="J411" s="229">
        <f>J412+J413</f>
        <v>5</v>
      </c>
      <c r="K411" s="254"/>
      <c r="L411" s="226">
        <f t="shared" si="29"/>
        <v>0</v>
      </c>
      <c r="M411" s="229">
        <f>M412+M413</f>
        <v>0</v>
      </c>
      <c r="N411" s="229">
        <f>N412+N413</f>
        <v>0</v>
      </c>
      <c r="O411" s="251"/>
      <c r="P411" s="251"/>
      <c r="Q411" s="251"/>
      <c r="R411" s="251"/>
      <c r="S411" s="251"/>
      <c r="T411" s="251"/>
      <c r="U411" s="251"/>
      <c r="V411" s="251"/>
      <c r="W411" s="251"/>
      <c r="X411" s="251"/>
      <c r="Y411" s="251"/>
      <c r="Z411" s="251"/>
      <c r="AA411" s="251"/>
      <c r="AB411" s="251"/>
      <c r="AC411" s="251"/>
      <c r="AD411" s="251"/>
      <c r="AE411" s="251"/>
      <c r="AF411" s="251"/>
      <c r="AG411" s="251"/>
    </row>
    <row r="412" spans="1:14" ht="12">
      <c r="A412" s="234"/>
      <c r="B412" s="235"/>
      <c r="C412" s="236"/>
      <c r="D412" s="281" t="s">
        <v>515</v>
      </c>
      <c r="E412" s="238">
        <f t="shared" si="30"/>
        <v>73.67999999999999</v>
      </c>
      <c r="F412" s="229">
        <f t="shared" si="32"/>
        <v>73.67999999999999</v>
      </c>
      <c r="G412" s="239">
        <v>65.67999999999999</v>
      </c>
      <c r="H412" s="239">
        <v>3</v>
      </c>
      <c r="I412" s="239"/>
      <c r="J412" s="239">
        <v>5</v>
      </c>
      <c r="K412" s="252" t="s">
        <v>516</v>
      </c>
      <c r="L412" s="226">
        <f t="shared" si="29"/>
        <v>0</v>
      </c>
      <c r="M412" s="253"/>
      <c r="N412" s="253"/>
    </row>
    <row r="413" spans="1:14" ht="12">
      <c r="A413" s="234"/>
      <c r="B413" s="235"/>
      <c r="C413" s="236"/>
      <c r="D413" s="281" t="s">
        <v>517</v>
      </c>
      <c r="E413" s="238">
        <f t="shared" si="30"/>
        <v>9.309999999999999</v>
      </c>
      <c r="F413" s="229">
        <f t="shared" si="32"/>
        <v>9.309999999999999</v>
      </c>
      <c r="G413" s="239">
        <v>9.309999999999999</v>
      </c>
      <c r="H413" s="239"/>
      <c r="I413" s="239"/>
      <c r="J413" s="239"/>
      <c r="K413" s="260"/>
      <c r="L413" s="226">
        <f t="shared" si="29"/>
        <v>0</v>
      </c>
      <c r="M413" s="253"/>
      <c r="N413" s="253"/>
    </row>
    <row r="414" spans="1:14" ht="24">
      <c r="A414" s="234"/>
      <c r="B414" s="235"/>
      <c r="C414" s="236">
        <v>99</v>
      </c>
      <c r="D414" s="281" t="s">
        <v>518</v>
      </c>
      <c r="E414" s="238">
        <f t="shared" si="30"/>
        <v>0</v>
      </c>
      <c r="F414" s="229">
        <f t="shared" si="32"/>
        <v>0</v>
      </c>
      <c r="G414" s="239"/>
      <c r="H414" s="239"/>
      <c r="I414" s="239"/>
      <c r="J414" s="239"/>
      <c r="K414" s="260"/>
      <c r="L414" s="226">
        <f t="shared" si="29"/>
        <v>0</v>
      </c>
      <c r="M414" s="253"/>
      <c r="N414" s="253"/>
    </row>
    <row r="415" spans="1:33" s="214" customFormat="1" ht="12">
      <c r="A415" s="225">
        <v>217</v>
      </c>
      <c r="B415" s="232"/>
      <c r="C415" s="233"/>
      <c r="D415" s="231" t="s">
        <v>519</v>
      </c>
      <c r="E415" s="226">
        <f t="shared" si="30"/>
        <v>19</v>
      </c>
      <c r="F415" s="229">
        <f t="shared" si="32"/>
        <v>19</v>
      </c>
      <c r="G415" s="229">
        <f aca="true" t="shared" si="33" ref="G415:J416">G416</f>
        <v>0</v>
      </c>
      <c r="H415" s="229">
        <f t="shared" si="33"/>
        <v>0</v>
      </c>
      <c r="I415" s="229">
        <f t="shared" si="33"/>
        <v>0</v>
      </c>
      <c r="J415" s="229">
        <f t="shared" si="33"/>
        <v>19</v>
      </c>
      <c r="K415" s="254"/>
      <c r="L415" s="226">
        <f t="shared" si="29"/>
        <v>0</v>
      </c>
      <c r="M415" s="229">
        <f>M416</f>
        <v>0</v>
      </c>
      <c r="N415" s="229">
        <f>N416</f>
        <v>0</v>
      </c>
      <c r="O415" s="251"/>
      <c r="P415" s="251"/>
      <c r="Q415" s="251"/>
      <c r="R415" s="251"/>
      <c r="S415" s="251"/>
      <c r="T415" s="251"/>
      <c r="U415" s="251"/>
      <c r="V415" s="251"/>
      <c r="W415" s="251"/>
      <c r="X415" s="251"/>
      <c r="Y415" s="251"/>
      <c r="Z415" s="251"/>
      <c r="AA415" s="251"/>
      <c r="AB415" s="251"/>
      <c r="AC415" s="251"/>
      <c r="AD415" s="251"/>
      <c r="AE415" s="251"/>
      <c r="AF415" s="251"/>
      <c r="AG415" s="251"/>
    </row>
    <row r="416" spans="1:33" s="214" customFormat="1" ht="12">
      <c r="A416" s="225"/>
      <c r="B416" s="232">
        <v>1</v>
      </c>
      <c r="C416" s="233"/>
      <c r="D416" s="231" t="s">
        <v>520</v>
      </c>
      <c r="E416" s="226">
        <f t="shared" si="30"/>
        <v>19</v>
      </c>
      <c r="F416" s="229">
        <f t="shared" si="32"/>
        <v>19</v>
      </c>
      <c r="G416" s="229">
        <f t="shared" si="33"/>
        <v>0</v>
      </c>
      <c r="H416" s="229">
        <f t="shared" si="33"/>
        <v>0</v>
      </c>
      <c r="I416" s="229">
        <f t="shared" si="33"/>
        <v>0</v>
      </c>
      <c r="J416" s="229">
        <f t="shared" si="33"/>
        <v>19</v>
      </c>
      <c r="K416" s="254"/>
      <c r="L416" s="226">
        <f t="shared" si="29"/>
        <v>0</v>
      </c>
      <c r="M416" s="229">
        <f>M417</f>
        <v>0</v>
      </c>
      <c r="N416" s="229">
        <f>N417</f>
        <v>0</v>
      </c>
      <c r="O416" s="251"/>
      <c r="P416" s="251"/>
      <c r="Q416" s="251"/>
      <c r="R416" s="251"/>
      <c r="S416" s="251"/>
      <c r="T416" s="251"/>
      <c r="U416" s="251"/>
      <c r="V416" s="251"/>
      <c r="W416" s="251"/>
      <c r="X416" s="251"/>
      <c r="Y416" s="251"/>
      <c r="Z416" s="251"/>
      <c r="AA416" s="251"/>
      <c r="AB416" s="251"/>
      <c r="AC416" s="251"/>
      <c r="AD416" s="251"/>
      <c r="AE416" s="251"/>
      <c r="AF416" s="251"/>
      <c r="AG416" s="251"/>
    </row>
    <row r="417" spans="1:14" ht="12">
      <c r="A417" s="234"/>
      <c r="B417" s="235"/>
      <c r="C417" s="236">
        <v>1</v>
      </c>
      <c r="D417" s="237" t="s">
        <v>521</v>
      </c>
      <c r="E417" s="238">
        <f t="shared" si="30"/>
        <v>19</v>
      </c>
      <c r="F417" s="229">
        <f t="shared" si="32"/>
        <v>19</v>
      </c>
      <c r="G417" s="239"/>
      <c r="H417" s="239"/>
      <c r="I417" s="239"/>
      <c r="J417" s="239">
        <v>19</v>
      </c>
      <c r="K417" s="252" t="s">
        <v>522</v>
      </c>
      <c r="L417" s="226">
        <f t="shared" si="29"/>
        <v>0</v>
      </c>
      <c r="M417" s="239"/>
      <c r="N417" s="253"/>
    </row>
    <row r="418" spans="1:33" s="214" customFormat="1" ht="24">
      <c r="A418" s="225">
        <v>220</v>
      </c>
      <c r="B418" s="232"/>
      <c r="C418" s="233"/>
      <c r="D418" s="231" t="s">
        <v>523</v>
      </c>
      <c r="E418" s="226">
        <f t="shared" si="30"/>
        <v>614.47</v>
      </c>
      <c r="F418" s="229">
        <f t="shared" si="32"/>
        <v>614.47</v>
      </c>
      <c r="G418" s="229">
        <f>G419+G426</f>
        <v>514.47</v>
      </c>
      <c r="H418" s="229">
        <f>H419+H426</f>
        <v>10</v>
      </c>
      <c r="I418" s="229">
        <f>I419+I426</f>
        <v>0</v>
      </c>
      <c r="J418" s="229">
        <f>J419+J426</f>
        <v>90</v>
      </c>
      <c r="K418" s="254"/>
      <c r="L418" s="226">
        <f t="shared" si="29"/>
        <v>0</v>
      </c>
      <c r="M418" s="229">
        <f>M419+M426</f>
        <v>0</v>
      </c>
      <c r="N418" s="229">
        <f>N419+N426</f>
        <v>0</v>
      </c>
      <c r="O418" s="251"/>
      <c r="P418" s="251"/>
      <c r="Q418" s="251"/>
      <c r="R418" s="251"/>
      <c r="S418" s="251"/>
      <c r="T418" s="251"/>
      <c r="U418" s="251"/>
      <c r="V418" s="251"/>
      <c r="W418" s="251"/>
      <c r="X418" s="251"/>
      <c r="Y418" s="251"/>
      <c r="Z418" s="251"/>
      <c r="AA418" s="251"/>
      <c r="AB418" s="251"/>
      <c r="AC418" s="251"/>
      <c r="AD418" s="251"/>
      <c r="AE418" s="251"/>
      <c r="AF418" s="251"/>
      <c r="AG418" s="251"/>
    </row>
    <row r="419" spans="1:33" s="214" customFormat="1" ht="12">
      <c r="A419" s="225"/>
      <c r="B419" s="232">
        <v>1</v>
      </c>
      <c r="C419" s="233"/>
      <c r="D419" s="231" t="s">
        <v>524</v>
      </c>
      <c r="E419" s="226">
        <f t="shared" si="30"/>
        <v>614.47</v>
      </c>
      <c r="F419" s="229">
        <f t="shared" si="32"/>
        <v>614.47</v>
      </c>
      <c r="G419" s="229">
        <f>G420+G421+G425+G422+G424+G423</f>
        <v>514.47</v>
      </c>
      <c r="H419" s="229">
        <f>H420+H421+H425+H422+H424+H423</f>
        <v>10</v>
      </c>
      <c r="I419" s="229">
        <f>I420+I421+I425+I422+I424+I423</f>
        <v>0</v>
      </c>
      <c r="J419" s="229">
        <f>J420+J421+J425+J422+J424+J423</f>
        <v>90</v>
      </c>
      <c r="K419" s="254"/>
      <c r="L419" s="226">
        <f t="shared" si="29"/>
        <v>0</v>
      </c>
      <c r="M419" s="229">
        <f>M420+M421+M425+M422+M424+M423</f>
        <v>0</v>
      </c>
      <c r="N419" s="229">
        <f>N420+N421+N425+N422+N424+N423</f>
        <v>0</v>
      </c>
      <c r="O419" s="251"/>
      <c r="P419" s="251"/>
      <c r="Q419" s="251"/>
      <c r="R419" s="251"/>
      <c r="S419" s="251"/>
      <c r="T419" s="251"/>
      <c r="U419" s="251"/>
      <c r="V419" s="251"/>
      <c r="W419" s="251"/>
      <c r="X419" s="251"/>
      <c r="Y419" s="251"/>
      <c r="Z419" s="251"/>
      <c r="AA419" s="251"/>
      <c r="AB419" s="251"/>
      <c r="AC419" s="251"/>
      <c r="AD419" s="251"/>
      <c r="AE419" s="251"/>
      <c r="AF419" s="251"/>
      <c r="AG419" s="251"/>
    </row>
    <row r="420" spans="1:14" ht="33.75" customHeight="1">
      <c r="A420" s="234"/>
      <c r="B420" s="235"/>
      <c r="C420" s="236">
        <v>1</v>
      </c>
      <c r="D420" s="237" t="s">
        <v>136</v>
      </c>
      <c r="E420" s="238">
        <f t="shared" si="30"/>
        <v>614.47</v>
      </c>
      <c r="F420" s="229">
        <f t="shared" si="32"/>
        <v>614.47</v>
      </c>
      <c r="G420" s="239">
        <v>514.47</v>
      </c>
      <c r="H420" s="239">
        <v>10</v>
      </c>
      <c r="I420" s="239"/>
      <c r="J420" s="239">
        <v>90</v>
      </c>
      <c r="K420" s="252" t="s">
        <v>525</v>
      </c>
      <c r="L420" s="226">
        <f t="shared" si="29"/>
        <v>0</v>
      </c>
      <c r="M420" s="253"/>
      <c r="N420" s="253"/>
    </row>
    <row r="421" spans="1:14" ht="21.75" customHeight="1">
      <c r="A421" s="234"/>
      <c r="B421" s="235"/>
      <c r="C421" s="236">
        <v>4</v>
      </c>
      <c r="D421" s="237" t="s">
        <v>526</v>
      </c>
      <c r="E421" s="238">
        <f t="shared" si="30"/>
        <v>0</v>
      </c>
      <c r="F421" s="229">
        <f t="shared" si="32"/>
        <v>0</v>
      </c>
      <c r="G421" s="239"/>
      <c r="H421" s="239"/>
      <c r="I421" s="239"/>
      <c r="J421" s="239"/>
      <c r="K421" s="260"/>
      <c r="L421" s="226">
        <f t="shared" si="29"/>
        <v>0</v>
      </c>
      <c r="M421" s="253"/>
      <c r="N421" s="253"/>
    </row>
    <row r="422" spans="1:14" ht="21.75" customHeight="1">
      <c r="A422" s="234"/>
      <c r="B422" s="235"/>
      <c r="C422" s="236">
        <v>6</v>
      </c>
      <c r="D422" s="237" t="s">
        <v>527</v>
      </c>
      <c r="E422" s="238">
        <f t="shared" si="30"/>
        <v>0</v>
      </c>
      <c r="F422" s="229">
        <f t="shared" si="32"/>
        <v>0</v>
      </c>
      <c r="G422" s="239"/>
      <c r="H422" s="239"/>
      <c r="I422" s="239"/>
      <c r="J422" s="239"/>
      <c r="K422" s="260"/>
      <c r="L422" s="226">
        <f t="shared" si="29"/>
        <v>0</v>
      </c>
      <c r="M422" s="253"/>
      <c r="N422" s="253"/>
    </row>
    <row r="423" spans="1:14" ht="18.75" customHeight="1">
      <c r="A423" s="234"/>
      <c r="B423" s="235"/>
      <c r="C423" s="236">
        <v>8</v>
      </c>
      <c r="D423" s="237" t="s">
        <v>528</v>
      </c>
      <c r="E423" s="238">
        <f t="shared" si="30"/>
        <v>0</v>
      </c>
      <c r="F423" s="229">
        <f t="shared" si="32"/>
        <v>0</v>
      </c>
      <c r="G423" s="239"/>
      <c r="H423" s="239"/>
      <c r="I423" s="239"/>
      <c r="J423" s="239"/>
      <c r="K423" s="260"/>
      <c r="L423" s="226">
        <f t="shared" si="29"/>
        <v>0</v>
      </c>
      <c r="M423" s="253"/>
      <c r="N423" s="253"/>
    </row>
    <row r="424" spans="1:14" ht="18.75" customHeight="1">
      <c r="A424" s="234"/>
      <c r="B424" s="235"/>
      <c r="C424" s="236">
        <v>12</v>
      </c>
      <c r="D424" s="237" t="s">
        <v>529</v>
      </c>
      <c r="E424" s="238">
        <f t="shared" si="30"/>
        <v>0</v>
      </c>
      <c r="F424" s="229">
        <f t="shared" si="32"/>
        <v>0</v>
      </c>
      <c r="G424" s="239"/>
      <c r="H424" s="239"/>
      <c r="I424" s="239"/>
      <c r="J424" s="239"/>
      <c r="K424" s="260"/>
      <c r="L424" s="226">
        <f t="shared" si="29"/>
        <v>0</v>
      </c>
      <c r="M424" s="253"/>
      <c r="N424" s="253"/>
    </row>
    <row r="425" spans="1:14" ht="23.25" customHeight="1">
      <c r="A425" s="234"/>
      <c r="B425" s="235"/>
      <c r="C425" s="236">
        <v>14</v>
      </c>
      <c r="D425" s="237" t="s">
        <v>530</v>
      </c>
      <c r="E425" s="238">
        <f t="shared" si="30"/>
        <v>0</v>
      </c>
      <c r="F425" s="229">
        <f t="shared" si="32"/>
        <v>0</v>
      </c>
      <c r="G425" s="239"/>
      <c r="H425" s="239"/>
      <c r="I425" s="239"/>
      <c r="J425" s="239"/>
      <c r="K425" s="260"/>
      <c r="L425" s="226">
        <f t="shared" si="29"/>
        <v>0</v>
      </c>
      <c r="M425" s="253"/>
      <c r="N425" s="253"/>
    </row>
    <row r="426" spans="1:33" s="214" customFormat="1" ht="12">
      <c r="A426" s="225"/>
      <c r="B426" s="232">
        <v>5</v>
      </c>
      <c r="C426" s="233"/>
      <c r="D426" s="231" t="s">
        <v>531</v>
      </c>
      <c r="E426" s="226">
        <f t="shared" si="30"/>
        <v>0</v>
      </c>
      <c r="F426" s="229">
        <f t="shared" si="32"/>
        <v>0</v>
      </c>
      <c r="G426" s="229">
        <f>G427</f>
        <v>0</v>
      </c>
      <c r="H426" s="229">
        <f>H427</f>
        <v>0</v>
      </c>
      <c r="I426" s="229">
        <f>I427</f>
        <v>0</v>
      </c>
      <c r="J426" s="229">
        <f>J427</f>
        <v>0</v>
      </c>
      <c r="K426" s="254"/>
      <c r="L426" s="226">
        <f t="shared" si="29"/>
        <v>0</v>
      </c>
      <c r="M426" s="229">
        <f>M427</f>
        <v>0</v>
      </c>
      <c r="N426" s="229">
        <f>N427</f>
        <v>0</v>
      </c>
      <c r="O426" s="251"/>
      <c r="P426" s="251"/>
      <c r="Q426" s="251"/>
      <c r="R426" s="251"/>
      <c r="S426" s="251"/>
      <c r="T426" s="251"/>
      <c r="U426" s="251"/>
      <c r="V426" s="251"/>
      <c r="W426" s="251"/>
      <c r="X426" s="251"/>
      <c r="Y426" s="251"/>
      <c r="Z426" s="251"/>
      <c r="AA426" s="251"/>
      <c r="AB426" s="251"/>
      <c r="AC426" s="251"/>
      <c r="AD426" s="251"/>
      <c r="AE426" s="251"/>
      <c r="AF426" s="251"/>
      <c r="AG426" s="251"/>
    </row>
    <row r="427" spans="1:14" ht="12">
      <c r="A427" s="234"/>
      <c r="B427" s="235"/>
      <c r="C427" s="236">
        <v>1</v>
      </c>
      <c r="D427" s="237" t="s">
        <v>136</v>
      </c>
      <c r="E427" s="238">
        <f t="shared" si="30"/>
        <v>0</v>
      </c>
      <c r="F427" s="229">
        <f t="shared" si="32"/>
        <v>0</v>
      </c>
      <c r="G427" s="239"/>
      <c r="H427" s="239"/>
      <c r="I427" s="239"/>
      <c r="J427" s="239"/>
      <c r="K427" s="260"/>
      <c r="L427" s="226">
        <f t="shared" si="29"/>
        <v>0</v>
      </c>
      <c r="M427" s="253"/>
      <c r="N427" s="253"/>
    </row>
    <row r="428" spans="1:33" s="214" customFormat="1" ht="12">
      <c r="A428" s="225">
        <v>221</v>
      </c>
      <c r="B428" s="232"/>
      <c r="C428" s="233"/>
      <c r="D428" s="231" t="s">
        <v>532</v>
      </c>
      <c r="E428" s="226">
        <f t="shared" si="30"/>
        <v>0</v>
      </c>
      <c r="F428" s="229">
        <f t="shared" si="32"/>
        <v>0</v>
      </c>
      <c r="G428" s="229">
        <f>G429</f>
        <v>0</v>
      </c>
      <c r="H428" s="229">
        <f>H429</f>
        <v>0</v>
      </c>
      <c r="I428" s="229">
        <f>I429</f>
        <v>0</v>
      </c>
      <c r="J428" s="229">
        <f>J429</f>
        <v>0</v>
      </c>
      <c r="K428" s="254"/>
      <c r="L428" s="226">
        <f t="shared" si="29"/>
        <v>0</v>
      </c>
      <c r="M428" s="229">
        <f>M429</f>
        <v>0</v>
      </c>
      <c r="N428" s="229">
        <f>N429</f>
        <v>0</v>
      </c>
      <c r="O428" s="251"/>
      <c r="P428" s="251"/>
      <c r="Q428" s="251"/>
      <c r="R428" s="251"/>
      <c r="S428" s="251"/>
      <c r="T428" s="251"/>
      <c r="U428" s="251"/>
      <c r="V428" s="251"/>
      <c r="W428" s="251"/>
      <c r="X428" s="251"/>
      <c r="Y428" s="251"/>
      <c r="Z428" s="251"/>
      <c r="AA428" s="251"/>
      <c r="AB428" s="251"/>
      <c r="AC428" s="251"/>
      <c r="AD428" s="251"/>
      <c r="AE428" s="251"/>
      <c r="AF428" s="251"/>
      <c r="AG428" s="251"/>
    </row>
    <row r="429" spans="1:33" s="214" customFormat="1" ht="12">
      <c r="A429" s="225"/>
      <c r="B429" s="232">
        <v>1</v>
      </c>
      <c r="C429" s="233"/>
      <c r="D429" s="231" t="s">
        <v>533</v>
      </c>
      <c r="E429" s="226">
        <f t="shared" si="30"/>
        <v>0</v>
      </c>
      <c r="F429" s="229">
        <f t="shared" si="32"/>
        <v>0</v>
      </c>
      <c r="G429" s="229">
        <f>G430+G431+G433+G434+G432</f>
        <v>0</v>
      </c>
      <c r="H429" s="229">
        <f>H430+H431+H432+H433+H434</f>
        <v>0</v>
      </c>
      <c r="I429" s="229">
        <f>I430+I431+I432+I433+I434</f>
        <v>0</v>
      </c>
      <c r="J429" s="229">
        <f>J430+J431+J432+J433+J434</f>
        <v>0</v>
      </c>
      <c r="K429" s="254"/>
      <c r="L429" s="226">
        <f t="shared" si="29"/>
        <v>0</v>
      </c>
      <c r="M429" s="229">
        <f>M430+M431+M432+M433+M434</f>
        <v>0</v>
      </c>
      <c r="N429" s="229">
        <f>N430+N431+N432+N433+N434</f>
        <v>0</v>
      </c>
      <c r="O429" s="251"/>
      <c r="P429" s="251"/>
      <c r="Q429" s="251"/>
      <c r="R429" s="251"/>
      <c r="S429" s="251"/>
      <c r="T429" s="251"/>
      <c r="U429" s="251"/>
      <c r="V429" s="251"/>
      <c r="W429" s="251"/>
      <c r="X429" s="251"/>
      <c r="Y429" s="251"/>
      <c r="Z429" s="251"/>
      <c r="AA429" s="251"/>
      <c r="AB429" s="251"/>
      <c r="AC429" s="251"/>
      <c r="AD429" s="251"/>
      <c r="AE429" s="251"/>
      <c r="AF429" s="251"/>
      <c r="AG429" s="251"/>
    </row>
    <row r="430" spans="1:14" ht="12">
      <c r="A430" s="234"/>
      <c r="B430" s="235"/>
      <c r="C430" s="236">
        <v>3</v>
      </c>
      <c r="D430" s="234" t="s">
        <v>534</v>
      </c>
      <c r="E430" s="238">
        <f t="shared" si="30"/>
        <v>0</v>
      </c>
      <c r="F430" s="229">
        <f t="shared" si="32"/>
        <v>0</v>
      </c>
      <c r="G430" s="239"/>
      <c r="H430" s="239"/>
      <c r="I430" s="239"/>
      <c r="J430" s="239"/>
      <c r="K430" s="260"/>
      <c r="L430" s="226">
        <f t="shared" si="29"/>
        <v>0</v>
      </c>
      <c r="M430" s="253"/>
      <c r="N430" s="253"/>
    </row>
    <row r="431" spans="1:14" ht="18" customHeight="1">
      <c r="A431" s="234"/>
      <c r="B431" s="235"/>
      <c r="C431" s="236">
        <v>5</v>
      </c>
      <c r="D431" s="234" t="s">
        <v>535</v>
      </c>
      <c r="E431" s="238">
        <f t="shared" si="30"/>
        <v>0</v>
      </c>
      <c r="F431" s="229">
        <f t="shared" si="32"/>
        <v>0</v>
      </c>
      <c r="G431" s="239"/>
      <c r="H431" s="239"/>
      <c r="I431" s="239"/>
      <c r="J431" s="239"/>
      <c r="K431" s="260"/>
      <c r="L431" s="226">
        <f t="shared" si="29"/>
        <v>0</v>
      </c>
      <c r="M431" s="253"/>
      <c r="N431" s="253">
        <v>0</v>
      </c>
    </row>
    <row r="432" spans="1:14" ht="15" customHeight="1">
      <c r="A432" s="234"/>
      <c r="B432" s="235"/>
      <c r="C432" s="236">
        <v>6</v>
      </c>
      <c r="D432" s="234" t="s">
        <v>536</v>
      </c>
      <c r="E432" s="238">
        <f t="shared" si="30"/>
        <v>0</v>
      </c>
      <c r="F432" s="229">
        <f t="shared" si="32"/>
        <v>0</v>
      </c>
      <c r="G432" s="239"/>
      <c r="H432" s="239"/>
      <c r="I432" s="239"/>
      <c r="J432" s="239"/>
      <c r="K432" s="260"/>
      <c r="L432" s="226">
        <f t="shared" si="29"/>
        <v>0</v>
      </c>
      <c r="M432" s="253"/>
      <c r="N432" s="253"/>
    </row>
    <row r="433" spans="1:14" ht="12">
      <c r="A433" s="234"/>
      <c r="B433" s="235"/>
      <c r="C433" s="235">
        <v>7</v>
      </c>
      <c r="D433" s="234" t="s">
        <v>537</v>
      </c>
      <c r="E433" s="238">
        <f t="shared" si="30"/>
        <v>0</v>
      </c>
      <c r="F433" s="229">
        <f t="shared" si="32"/>
        <v>0</v>
      </c>
      <c r="G433" s="239"/>
      <c r="H433" s="239"/>
      <c r="I433" s="239"/>
      <c r="J433" s="239"/>
      <c r="K433" s="260"/>
      <c r="L433" s="226">
        <f t="shared" si="29"/>
        <v>0</v>
      </c>
      <c r="M433" s="239"/>
      <c r="N433" s="253"/>
    </row>
    <row r="434" spans="1:14" ht="24">
      <c r="A434" s="234"/>
      <c r="B434" s="235"/>
      <c r="C434" s="235">
        <v>99</v>
      </c>
      <c r="D434" s="234" t="s">
        <v>538</v>
      </c>
      <c r="E434" s="238">
        <f t="shared" si="30"/>
        <v>0</v>
      </c>
      <c r="F434" s="229">
        <f t="shared" si="32"/>
        <v>0</v>
      </c>
      <c r="G434" s="239"/>
      <c r="H434" s="239"/>
      <c r="I434" s="239"/>
      <c r="J434" s="239"/>
      <c r="K434" s="260"/>
      <c r="L434" s="226">
        <f t="shared" si="29"/>
        <v>0</v>
      </c>
      <c r="M434" s="239"/>
      <c r="N434" s="253"/>
    </row>
    <row r="435" spans="1:33" s="214" customFormat="1" ht="12">
      <c r="A435" s="225">
        <v>222</v>
      </c>
      <c r="B435" s="232"/>
      <c r="C435" s="232"/>
      <c r="D435" s="225" t="s">
        <v>539</v>
      </c>
      <c r="E435" s="226">
        <f t="shared" si="30"/>
        <v>0</v>
      </c>
      <c r="F435" s="229">
        <f t="shared" si="32"/>
        <v>0</v>
      </c>
      <c r="G435" s="229">
        <f aca="true" t="shared" si="34" ref="G435:J436">G436</f>
        <v>0</v>
      </c>
      <c r="H435" s="229">
        <f t="shared" si="34"/>
        <v>0</v>
      </c>
      <c r="I435" s="229">
        <f t="shared" si="34"/>
        <v>0</v>
      </c>
      <c r="J435" s="229">
        <f t="shared" si="34"/>
        <v>0</v>
      </c>
      <c r="K435" s="254"/>
      <c r="L435" s="226">
        <f t="shared" si="29"/>
        <v>0</v>
      </c>
      <c r="M435" s="229">
        <f>M436</f>
        <v>0</v>
      </c>
      <c r="N435" s="229">
        <f>N436</f>
        <v>0</v>
      </c>
      <c r="O435" s="251"/>
      <c r="P435" s="251"/>
      <c r="Q435" s="251"/>
      <c r="R435" s="251"/>
      <c r="S435" s="251"/>
      <c r="T435" s="251"/>
      <c r="U435" s="251"/>
      <c r="V435" s="251"/>
      <c r="W435" s="251"/>
      <c r="X435" s="251"/>
      <c r="Y435" s="251"/>
      <c r="Z435" s="251"/>
      <c r="AA435" s="251"/>
      <c r="AB435" s="251"/>
      <c r="AC435" s="251"/>
      <c r="AD435" s="251"/>
      <c r="AE435" s="251"/>
      <c r="AF435" s="251"/>
      <c r="AG435" s="251"/>
    </row>
    <row r="436" spans="1:14" ht="12">
      <c r="A436" s="225"/>
      <c r="B436" s="232">
        <v>1</v>
      </c>
      <c r="C436" s="233"/>
      <c r="D436" s="225" t="s">
        <v>540</v>
      </c>
      <c r="E436" s="226">
        <f t="shared" si="30"/>
        <v>0</v>
      </c>
      <c r="F436" s="229">
        <f t="shared" si="32"/>
        <v>0</v>
      </c>
      <c r="G436" s="229">
        <f t="shared" si="34"/>
        <v>0</v>
      </c>
      <c r="H436" s="229">
        <f t="shared" si="34"/>
        <v>0</v>
      </c>
      <c r="I436" s="229">
        <f t="shared" si="34"/>
        <v>0</v>
      </c>
      <c r="J436" s="229">
        <f t="shared" si="34"/>
        <v>0</v>
      </c>
      <c r="K436" s="254"/>
      <c r="L436" s="226">
        <f t="shared" si="29"/>
        <v>0</v>
      </c>
      <c r="M436" s="229">
        <f>M437</f>
        <v>0</v>
      </c>
      <c r="N436" s="229">
        <f>N437</f>
        <v>0</v>
      </c>
    </row>
    <row r="437" spans="1:33" s="214" customFormat="1" ht="12">
      <c r="A437" s="225"/>
      <c r="B437" s="232"/>
      <c r="C437" s="233">
        <v>99</v>
      </c>
      <c r="D437" s="300" t="s">
        <v>541</v>
      </c>
      <c r="E437" s="226">
        <f t="shared" si="30"/>
        <v>0</v>
      </c>
      <c r="F437" s="229">
        <f aca="true" t="shared" si="35" ref="F437:F466">G437+H437+I437+J437</f>
        <v>0</v>
      </c>
      <c r="G437" s="226"/>
      <c r="H437" s="229"/>
      <c r="I437" s="229"/>
      <c r="J437" s="229"/>
      <c r="K437" s="254"/>
      <c r="L437" s="226">
        <f t="shared" si="29"/>
        <v>0</v>
      </c>
      <c r="M437" s="244"/>
      <c r="N437" s="244"/>
      <c r="O437" s="251"/>
      <c r="P437" s="251"/>
      <c r="Q437" s="251"/>
      <c r="R437" s="251"/>
      <c r="S437" s="251"/>
      <c r="T437" s="251"/>
      <c r="U437" s="251"/>
      <c r="V437" s="251"/>
      <c r="W437" s="251"/>
      <c r="X437" s="251"/>
      <c r="Y437" s="251"/>
      <c r="Z437" s="251"/>
      <c r="AA437" s="251"/>
      <c r="AB437" s="251"/>
      <c r="AC437" s="251"/>
      <c r="AD437" s="251"/>
      <c r="AE437" s="251"/>
      <c r="AF437" s="251"/>
      <c r="AG437" s="251"/>
    </row>
    <row r="438" spans="1:33" s="214" customFormat="1" ht="24">
      <c r="A438" s="225">
        <v>224</v>
      </c>
      <c r="B438" s="301"/>
      <c r="C438" s="233"/>
      <c r="D438" s="232" t="s">
        <v>542</v>
      </c>
      <c r="E438" s="238">
        <f t="shared" si="30"/>
        <v>496.62</v>
      </c>
      <c r="F438" s="229">
        <f t="shared" si="35"/>
        <v>496.62</v>
      </c>
      <c r="G438" s="226">
        <f>SUM(G439,G443,G445,G447,G449)</f>
        <v>388.9</v>
      </c>
      <c r="H438" s="226">
        <f>SUM(H439,H443,H445,H447,H449)</f>
        <v>60</v>
      </c>
      <c r="I438" s="226">
        <f>SUM(I439,I443,I445,I447,I449)</f>
        <v>0</v>
      </c>
      <c r="J438" s="226">
        <f>SUM(J439,J443,J445,J447,J449)</f>
        <v>47.72</v>
      </c>
      <c r="K438" s="264"/>
      <c r="L438" s="226">
        <f t="shared" si="29"/>
        <v>0</v>
      </c>
      <c r="M438" s="226">
        <f>SUM(M439,M443,M445,M447,M449)</f>
        <v>0</v>
      </c>
      <c r="N438" s="226">
        <f>SUM(N439,N443,N445,N447,N449)</f>
        <v>0</v>
      </c>
      <c r="O438" s="251"/>
      <c r="P438" s="251"/>
      <c r="Q438" s="251"/>
      <c r="R438" s="251"/>
      <c r="S438" s="251"/>
      <c r="T438" s="251"/>
      <c r="U438" s="251"/>
      <c r="V438" s="251"/>
      <c r="W438" s="251"/>
      <c r="X438" s="251"/>
      <c r="Y438" s="251"/>
      <c r="Z438" s="251"/>
      <c r="AA438" s="251"/>
      <c r="AB438" s="251"/>
      <c r="AC438" s="251"/>
      <c r="AD438" s="251"/>
      <c r="AE438" s="251"/>
      <c r="AF438" s="251"/>
      <c r="AG438" s="251"/>
    </row>
    <row r="439" spans="1:33" s="214" customFormat="1" ht="12">
      <c r="A439" s="225"/>
      <c r="B439" s="232">
        <v>1</v>
      </c>
      <c r="D439" s="233" t="s">
        <v>543</v>
      </c>
      <c r="E439" s="238">
        <f t="shared" si="30"/>
        <v>315.51</v>
      </c>
      <c r="F439" s="229">
        <f t="shared" si="35"/>
        <v>315.51</v>
      </c>
      <c r="G439" s="226">
        <f>G440+G441+G442</f>
        <v>252.79</v>
      </c>
      <c r="H439" s="226">
        <f>H440+H441+H442</f>
        <v>15</v>
      </c>
      <c r="I439" s="226">
        <f>I440+I441+I442</f>
        <v>0</v>
      </c>
      <c r="J439" s="226">
        <f>J440+J441+J442</f>
        <v>47.72</v>
      </c>
      <c r="K439" s="264"/>
      <c r="L439" s="226">
        <f t="shared" si="29"/>
        <v>0</v>
      </c>
      <c r="M439" s="226">
        <f>M440+M441+M442</f>
        <v>0</v>
      </c>
      <c r="N439" s="226">
        <f>N440+N441+N442</f>
        <v>0</v>
      </c>
      <c r="O439" s="251"/>
      <c r="P439" s="251"/>
      <c r="Q439" s="251"/>
      <c r="R439" s="251"/>
      <c r="S439" s="251"/>
      <c r="T439" s="251"/>
      <c r="U439" s="251"/>
      <c r="V439" s="251"/>
      <c r="W439" s="251"/>
      <c r="X439" s="251"/>
      <c r="Y439" s="251"/>
      <c r="Z439" s="251"/>
      <c r="AA439" s="251"/>
      <c r="AB439" s="251"/>
      <c r="AC439" s="251"/>
      <c r="AD439" s="251"/>
      <c r="AE439" s="251"/>
      <c r="AF439" s="251"/>
      <c r="AG439" s="251"/>
    </row>
    <row r="440" spans="1:14" ht="24" customHeight="1">
      <c r="A440" s="234"/>
      <c r="B440" s="235"/>
      <c r="C440" s="302">
        <v>1</v>
      </c>
      <c r="D440" s="236" t="s">
        <v>192</v>
      </c>
      <c r="E440" s="238">
        <f t="shared" si="30"/>
        <v>315.51</v>
      </c>
      <c r="F440" s="239">
        <f t="shared" si="35"/>
        <v>315.51</v>
      </c>
      <c r="G440" s="238">
        <v>252.79</v>
      </c>
      <c r="H440" s="238">
        <v>15</v>
      </c>
      <c r="I440" s="238"/>
      <c r="J440" s="238">
        <v>47.72</v>
      </c>
      <c r="K440" s="252" t="s">
        <v>544</v>
      </c>
      <c r="L440" s="226">
        <f t="shared" si="29"/>
        <v>0</v>
      </c>
      <c r="M440" s="238"/>
      <c r="N440" s="238"/>
    </row>
    <row r="441" spans="1:14" ht="12">
      <c r="A441" s="234"/>
      <c r="B441" s="235"/>
      <c r="C441" s="236">
        <v>6</v>
      </c>
      <c r="D441" s="237" t="s">
        <v>545</v>
      </c>
      <c r="E441" s="238">
        <f t="shared" si="30"/>
        <v>0</v>
      </c>
      <c r="F441" s="229">
        <f t="shared" si="35"/>
        <v>0</v>
      </c>
      <c r="G441" s="239"/>
      <c r="H441" s="239"/>
      <c r="I441" s="239">
        <f>I406</f>
        <v>0</v>
      </c>
      <c r="J441" s="239"/>
      <c r="K441" s="303"/>
      <c r="L441" s="226">
        <f t="shared" si="29"/>
        <v>0</v>
      </c>
      <c r="M441" s="239">
        <f>M406</f>
        <v>0</v>
      </c>
      <c r="N441" s="239">
        <f>N406</f>
        <v>0</v>
      </c>
    </row>
    <row r="442" spans="1:14" ht="12">
      <c r="A442" s="234"/>
      <c r="B442" s="235"/>
      <c r="C442" s="236">
        <v>8</v>
      </c>
      <c r="D442" s="284" t="s">
        <v>546</v>
      </c>
      <c r="E442" s="238">
        <f t="shared" si="30"/>
        <v>0</v>
      </c>
      <c r="F442" s="229">
        <f t="shared" si="35"/>
        <v>0</v>
      </c>
      <c r="G442" s="238"/>
      <c r="H442" s="239"/>
      <c r="I442" s="239"/>
      <c r="J442" s="239"/>
      <c r="K442" s="260"/>
      <c r="L442" s="226">
        <f t="shared" si="29"/>
        <v>0</v>
      </c>
      <c r="M442" s="253"/>
      <c r="N442" s="253"/>
    </row>
    <row r="443" spans="1:33" s="214" customFormat="1" ht="12">
      <c r="A443" s="225"/>
      <c r="B443" s="232">
        <v>2</v>
      </c>
      <c r="C443" s="233"/>
      <c r="D443" s="300" t="s">
        <v>547</v>
      </c>
      <c r="E443" s="238">
        <f t="shared" si="30"/>
        <v>40</v>
      </c>
      <c r="F443" s="229">
        <f t="shared" si="35"/>
        <v>40</v>
      </c>
      <c r="G443" s="226">
        <f>G444</f>
        <v>0</v>
      </c>
      <c r="H443" s="226">
        <f>H444</f>
        <v>40</v>
      </c>
      <c r="I443" s="226">
        <f>I444</f>
        <v>0</v>
      </c>
      <c r="J443" s="226">
        <f>J444</f>
        <v>0</v>
      </c>
      <c r="K443" s="264"/>
      <c r="L443" s="226">
        <f t="shared" si="29"/>
        <v>0</v>
      </c>
      <c r="M443" s="226">
        <f>M444</f>
        <v>0</v>
      </c>
      <c r="N443" s="226">
        <f>N444</f>
        <v>0</v>
      </c>
      <c r="O443" s="251"/>
      <c r="P443" s="251"/>
      <c r="Q443" s="251"/>
      <c r="R443" s="251"/>
      <c r="S443" s="251"/>
      <c r="T443" s="251"/>
      <c r="U443" s="251"/>
      <c r="V443" s="251"/>
      <c r="W443" s="251"/>
      <c r="X443" s="251"/>
      <c r="Y443" s="251"/>
      <c r="Z443" s="251"/>
      <c r="AA443" s="251"/>
      <c r="AB443" s="251"/>
      <c r="AC443" s="251"/>
      <c r="AD443" s="251"/>
      <c r="AE443" s="251"/>
      <c r="AF443" s="251"/>
      <c r="AG443" s="251"/>
    </row>
    <row r="444" spans="1:40" ht="12">
      <c r="A444" s="234"/>
      <c r="B444" s="235"/>
      <c r="C444" s="236">
        <v>1</v>
      </c>
      <c r="D444" s="284" t="s">
        <v>192</v>
      </c>
      <c r="E444" s="238">
        <f t="shared" si="30"/>
        <v>40</v>
      </c>
      <c r="F444" s="229">
        <f t="shared" si="35"/>
        <v>40</v>
      </c>
      <c r="G444" s="238"/>
      <c r="H444" s="239">
        <v>40</v>
      </c>
      <c r="I444" s="239"/>
      <c r="J444" s="239"/>
      <c r="K444" s="260"/>
      <c r="L444" s="226">
        <f t="shared" si="29"/>
        <v>0</v>
      </c>
      <c r="M444" s="253"/>
      <c r="N444" s="253"/>
      <c r="AN444" s="221">
        <v>10</v>
      </c>
    </row>
    <row r="445" spans="1:33" s="214" customFormat="1" ht="12">
      <c r="A445" s="225"/>
      <c r="B445" s="232">
        <v>3</v>
      </c>
      <c r="C445" s="233"/>
      <c r="D445" s="300" t="s">
        <v>548</v>
      </c>
      <c r="E445" s="238">
        <f t="shared" si="30"/>
        <v>0</v>
      </c>
      <c r="F445" s="229">
        <f t="shared" si="35"/>
        <v>0</v>
      </c>
      <c r="G445" s="226">
        <f>G446</f>
        <v>0</v>
      </c>
      <c r="H445" s="226">
        <f>H446</f>
        <v>0</v>
      </c>
      <c r="I445" s="226">
        <f>I446</f>
        <v>0</v>
      </c>
      <c r="J445" s="226">
        <f>J446</f>
        <v>0</v>
      </c>
      <c r="K445" s="264"/>
      <c r="L445" s="226">
        <f t="shared" si="29"/>
        <v>0</v>
      </c>
      <c r="M445" s="226">
        <f>M446</f>
        <v>0</v>
      </c>
      <c r="N445" s="226">
        <f>N446</f>
        <v>0</v>
      </c>
      <c r="O445" s="251"/>
      <c r="P445" s="251"/>
      <c r="Q445" s="251"/>
      <c r="R445" s="251"/>
      <c r="S445" s="251"/>
      <c r="T445" s="251"/>
      <c r="U445" s="251"/>
      <c r="V445" s="251"/>
      <c r="W445" s="251"/>
      <c r="X445" s="251"/>
      <c r="Y445" s="251"/>
      <c r="Z445" s="251"/>
      <c r="AA445" s="251"/>
      <c r="AB445" s="251"/>
      <c r="AC445" s="251"/>
      <c r="AD445" s="251"/>
      <c r="AE445" s="251"/>
      <c r="AF445" s="251"/>
      <c r="AG445" s="251"/>
    </row>
    <row r="446" spans="1:14" ht="12">
      <c r="A446" s="234"/>
      <c r="B446" s="235"/>
      <c r="C446" s="236">
        <v>1</v>
      </c>
      <c r="D446" s="284" t="s">
        <v>192</v>
      </c>
      <c r="E446" s="238">
        <f t="shared" si="30"/>
        <v>0</v>
      </c>
      <c r="F446" s="229">
        <f t="shared" si="35"/>
        <v>0</v>
      </c>
      <c r="G446" s="238"/>
      <c r="H446" s="239"/>
      <c r="I446" s="239"/>
      <c r="J446" s="239"/>
      <c r="K446" s="260"/>
      <c r="L446" s="226">
        <f t="shared" si="29"/>
        <v>0</v>
      </c>
      <c r="M446" s="253"/>
      <c r="N446" s="253"/>
    </row>
    <row r="447" spans="1:33" s="214" customFormat="1" ht="12">
      <c r="A447" s="225"/>
      <c r="B447" s="232">
        <v>5</v>
      </c>
      <c r="C447" s="233"/>
      <c r="D447" s="300" t="s">
        <v>549</v>
      </c>
      <c r="E447" s="238">
        <f t="shared" si="30"/>
        <v>141.11</v>
      </c>
      <c r="F447" s="229">
        <f t="shared" si="35"/>
        <v>141.11</v>
      </c>
      <c r="G447" s="226">
        <f>G448</f>
        <v>136.11</v>
      </c>
      <c r="H447" s="226">
        <f>H448</f>
        <v>5</v>
      </c>
      <c r="I447" s="226">
        <f>I448</f>
        <v>0</v>
      </c>
      <c r="J447" s="226">
        <f>J448</f>
        <v>0</v>
      </c>
      <c r="K447" s="264"/>
      <c r="L447" s="226">
        <f t="shared" si="29"/>
        <v>0</v>
      </c>
      <c r="M447" s="226">
        <f>M448</f>
        <v>0</v>
      </c>
      <c r="N447" s="226">
        <f>N448</f>
        <v>0</v>
      </c>
      <c r="O447" s="251"/>
      <c r="P447" s="251"/>
      <c r="Q447" s="251"/>
      <c r="R447" s="251"/>
      <c r="S447" s="251"/>
      <c r="T447" s="251"/>
      <c r="U447" s="251"/>
      <c r="V447" s="251"/>
      <c r="W447" s="251"/>
      <c r="X447" s="251"/>
      <c r="Y447" s="251"/>
      <c r="Z447" s="251"/>
      <c r="AA447" s="251"/>
      <c r="AB447" s="251"/>
      <c r="AC447" s="251"/>
      <c r="AD447" s="251"/>
      <c r="AE447" s="251"/>
      <c r="AF447" s="251"/>
      <c r="AG447" s="251"/>
    </row>
    <row r="448" spans="1:14" ht="12">
      <c r="A448" s="234"/>
      <c r="B448" s="235"/>
      <c r="C448" s="236">
        <v>1</v>
      </c>
      <c r="D448" s="237" t="s">
        <v>136</v>
      </c>
      <c r="E448" s="238">
        <f t="shared" si="30"/>
        <v>141.11</v>
      </c>
      <c r="F448" s="229">
        <f t="shared" si="35"/>
        <v>141.11</v>
      </c>
      <c r="G448" s="239">
        <v>136.11</v>
      </c>
      <c r="H448" s="239">
        <v>5</v>
      </c>
      <c r="I448" s="239">
        <v>0</v>
      </c>
      <c r="J448" s="239"/>
      <c r="K448" s="260"/>
      <c r="L448" s="226">
        <f t="shared" si="29"/>
        <v>0</v>
      </c>
      <c r="M448" s="239"/>
      <c r="N448" s="253"/>
    </row>
    <row r="449" spans="1:33" s="214" customFormat="1" ht="24">
      <c r="A449" s="225"/>
      <c r="B449" s="232">
        <v>7</v>
      </c>
      <c r="C449" s="233"/>
      <c r="D449" s="300" t="s">
        <v>550</v>
      </c>
      <c r="E449" s="226">
        <f t="shared" si="30"/>
        <v>0</v>
      </c>
      <c r="F449" s="229">
        <f t="shared" si="35"/>
        <v>0</v>
      </c>
      <c r="G449" s="226">
        <f>G450+G451+G452+G453+G454</f>
        <v>0</v>
      </c>
      <c r="H449" s="226">
        <f>H450+H451+H452+H453+H454</f>
        <v>0</v>
      </c>
      <c r="I449" s="226">
        <f>I450+I451+I452+I453+I454</f>
        <v>0</v>
      </c>
      <c r="J449" s="226">
        <f>J450+J451+J452+J453+J454</f>
        <v>0</v>
      </c>
      <c r="K449" s="264"/>
      <c r="L449" s="226">
        <f t="shared" si="29"/>
        <v>0</v>
      </c>
      <c r="M449" s="226">
        <f>M450+M451+M452+M453+M454</f>
        <v>0</v>
      </c>
      <c r="N449" s="226">
        <f>N450+N451+N452+N453+N454</f>
        <v>0</v>
      </c>
      <c r="O449" s="251"/>
      <c r="P449" s="251"/>
      <c r="Q449" s="251"/>
      <c r="R449" s="251"/>
      <c r="S449" s="251"/>
      <c r="T449" s="251"/>
      <c r="U449" s="251"/>
      <c r="V449" s="251"/>
      <c r="W449" s="251"/>
      <c r="X449" s="251"/>
      <c r="Y449" s="251"/>
      <c r="Z449" s="251"/>
      <c r="AA449" s="251"/>
      <c r="AB449" s="251"/>
      <c r="AC449" s="251"/>
      <c r="AD449" s="251"/>
      <c r="AE449" s="251"/>
      <c r="AF449" s="251"/>
      <c r="AG449" s="251"/>
    </row>
    <row r="450" spans="1:14" ht="24">
      <c r="A450" s="234"/>
      <c r="B450" s="235"/>
      <c r="C450" s="236">
        <v>1</v>
      </c>
      <c r="D450" s="284" t="s">
        <v>551</v>
      </c>
      <c r="E450" s="238">
        <f t="shared" si="30"/>
        <v>0</v>
      </c>
      <c r="F450" s="229">
        <f t="shared" si="35"/>
        <v>0</v>
      </c>
      <c r="G450" s="238"/>
      <c r="H450" s="239"/>
      <c r="I450" s="239"/>
      <c r="J450" s="239"/>
      <c r="K450" s="260"/>
      <c r="L450" s="226">
        <f t="shared" si="29"/>
        <v>0</v>
      </c>
      <c r="M450" s="253"/>
      <c r="N450" s="253"/>
    </row>
    <row r="451" spans="1:14" ht="24">
      <c r="A451" s="234"/>
      <c r="B451" s="235"/>
      <c r="C451" s="236">
        <v>2</v>
      </c>
      <c r="D451" s="284" t="s">
        <v>552</v>
      </c>
      <c r="E451" s="238">
        <f t="shared" si="30"/>
        <v>0</v>
      </c>
      <c r="F451" s="229">
        <f t="shared" si="35"/>
        <v>0</v>
      </c>
      <c r="G451" s="238"/>
      <c r="H451" s="239"/>
      <c r="I451" s="239"/>
      <c r="J451" s="239"/>
      <c r="K451" s="260"/>
      <c r="L451" s="226">
        <f t="shared" si="29"/>
        <v>0</v>
      </c>
      <c r="M451" s="253"/>
      <c r="N451" s="253"/>
    </row>
    <row r="452" spans="1:14" ht="12">
      <c r="A452" s="234"/>
      <c r="B452" s="235"/>
      <c r="C452" s="236">
        <v>3</v>
      </c>
      <c r="D452" s="284" t="s">
        <v>553</v>
      </c>
      <c r="E452" s="238">
        <f t="shared" si="30"/>
        <v>0</v>
      </c>
      <c r="F452" s="229">
        <f t="shared" si="35"/>
        <v>0</v>
      </c>
      <c r="G452" s="238"/>
      <c r="H452" s="239"/>
      <c r="I452" s="239"/>
      <c r="J452" s="239"/>
      <c r="K452" s="260"/>
      <c r="L452" s="226">
        <f t="shared" si="29"/>
        <v>0</v>
      </c>
      <c r="M452" s="253"/>
      <c r="N452" s="253"/>
    </row>
    <row r="453" spans="1:14" ht="24">
      <c r="A453" s="234"/>
      <c r="B453" s="235"/>
      <c r="C453" s="236">
        <v>4</v>
      </c>
      <c r="D453" s="284" t="s">
        <v>554</v>
      </c>
      <c r="E453" s="238">
        <f t="shared" si="30"/>
        <v>0</v>
      </c>
      <c r="F453" s="229">
        <f t="shared" si="35"/>
        <v>0</v>
      </c>
      <c r="G453" s="238"/>
      <c r="H453" s="239"/>
      <c r="I453" s="239"/>
      <c r="J453" s="239"/>
      <c r="K453" s="260"/>
      <c r="L453" s="226">
        <f t="shared" si="29"/>
        <v>0</v>
      </c>
      <c r="M453" s="253"/>
      <c r="N453" s="253"/>
    </row>
    <row r="454" spans="1:14" ht="24">
      <c r="A454" s="234"/>
      <c r="B454" s="235"/>
      <c r="C454" s="236">
        <v>99</v>
      </c>
      <c r="D454" s="284" t="s">
        <v>555</v>
      </c>
      <c r="E454" s="238">
        <f t="shared" si="30"/>
        <v>0</v>
      </c>
      <c r="F454" s="229">
        <f t="shared" si="35"/>
        <v>0</v>
      </c>
      <c r="G454" s="238"/>
      <c r="H454" s="239"/>
      <c r="I454" s="239"/>
      <c r="J454" s="239"/>
      <c r="K454" s="260"/>
      <c r="L454" s="226">
        <f t="shared" si="29"/>
        <v>0</v>
      </c>
      <c r="M454" s="253"/>
      <c r="N454" s="253"/>
    </row>
    <row r="455" spans="1:33" s="214" customFormat="1" ht="66.75" customHeight="1">
      <c r="A455" s="225">
        <v>227</v>
      </c>
      <c r="B455" s="232"/>
      <c r="C455" s="233"/>
      <c r="D455" s="300" t="s">
        <v>556</v>
      </c>
      <c r="E455" s="226">
        <f t="shared" si="30"/>
        <v>600</v>
      </c>
      <c r="F455" s="229">
        <f t="shared" si="35"/>
        <v>600</v>
      </c>
      <c r="G455" s="226"/>
      <c r="H455" s="229"/>
      <c r="I455" s="229"/>
      <c r="J455" s="229">
        <v>600</v>
      </c>
      <c r="K455" s="252" t="s">
        <v>557</v>
      </c>
      <c r="L455" s="226">
        <f t="shared" si="29"/>
        <v>0</v>
      </c>
      <c r="M455" s="244"/>
      <c r="N455" s="244"/>
      <c r="O455" s="251"/>
      <c r="P455" s="251"/>
      <c r="Q455" s="251"/>
      <c r="R455" s="251"/>
      <c r="S455" s="251"/>
      <c r="T455" s="251"/>
      <c r="U455" s="251"/>
      <c r="V455" s="251"/>
      <c r="W455" s="251"/>
      <c r="X455" s="251"/>
      <c r="Y455" s="251"/>
      <c r="Z455" s="251"/>
      <c r="AA455" s="251"/>
      <c r="AB455" s="251"/>
      <c r="AC455" s="251"/>
      <c r="AD455" s="251"/>
      <c r="AE455" s="251"/>
      <c r="AF455" s="251"/>
      <c r="AG455" s="251"/>
    </row>
    <row r="456" spans="1:33" s="214" customFormat="1" ht="12">
      <c r="A456" s="225">
        <v>229</v>
      </c>
      <c r="B456" s="232"/>
      <c r="C456" s="233"/>
      <c r="D456" s="298" t="s">
        <v>558</v>
      </c>
      <c r="E456" s="226">
        <f t="shared" si="30"/>
        <v>1300</v>
      </c>
      <c r="F456" s="229">
        <f t="shared" si="35"/>
        <v>1300</v>
      </c>
      <c r="G456" s="229">
        <f>G457+G459</f>
        <v>0</v>
      </c>
      <c r="H456" s="229">
        <f>H457+H459</f>
        <v>0</v>
      </c>
      <c r="I456" s="229">
        <f>I457+I459</f>
        <v>0</v>
      </c>
      <c r="J456" s="229">
        <f>J457+J459</f>
        <v>1300</v>
      </c>
      <c r="K456" s="254"/>
      <c r="L456" s="226">
        <f t="shared" si="29"/>
        <v>0</v>
      </c>
      <c r="M456" s="229">
        <f>M457</f>
        <v>0</v>
      </c>
      <c r="N456" s="229">
        <f>N457</f>
        <v>0</v>
      </c>
      <c r="O456" s="251"/>
      <c r="P456" s="251"/>
      <c r="Q456" s="251"/>
      <c r="R456" s="251"/>
      <c r="S456" s="251"/>
      <c r="T456" s="251"/>
      <c r="U456" s="251"/>
      <c r="V456" s="251"/>
      <c r="W456" s="251"/>
      <c r="X456" s="251"/>
      <c r="Y456" s="251"/>
      <c r="Z456" s="251"/>
      <c r="AA456" s="251"/>
      <c r="AB456" s="251"/>
      <c r="AC456" s="251"/>
      <c r="AD456" s="251"/>
      <c r="AE456" s="251"/>
      <c r="AF456" s="251"/>
      <c r="AG456" s="251"/>
    </row>
    <row r="457" spans="1:33" s="214" customFormat="1" ht="12">
      <c r="A457" s="225"/>
      <c r="B457" s="232">
        <v>99</v>
      </c>
      <c r="C457" s="233"/>
      <c r="D457" s="298"/>
      <c r="E457" s="226">
        <f aca="true" t="shared" si="36" ref="E457:E466">F457+L457</f>
        <v>0</v>
      </c>
      <c r="F457" s="229">
        <f t="shared" si="35"/>
        <v>0</v>
      </c>
      <c r="G457" s="229">
        <f>G458</f>
        <v>0</v>
      </c>
      <c r="H457" s="229">
        <f>H458</f>
        <v>0</v>
      </c>
      <c r="I457" s="229">
        <f>I458</f>
        <v>0</v>
      </c>
      <c r="J457" s="229">
        <f>J458</f>
        <v>0</v>
      </c>
      <c r="K457" s="254"/>
      <c r="L457" s="226">
        <f t="shared" si="29"/>
        <v>0</v>
      </c>
      <c r="M457" s="229">
        <f>M458</f>
        <v>0</v>
      </c>
      <c r="N457" s="229">
        <f>N458</f>
        <v>0</v>
      </c>
      <c r="O457" s="251"/>
      <c r="P457" s="251"/>
      <c r="Q457" s="251"/>
      <c r="R457" s="251"/>
      <c r="S457" s="251"/>
      <c r="T457" s="251"/>
      <c r="U457" s="251"/>
      <c r="V457" s="251"/>
      <c r="W457" s="251"/>
      <c r="X457" s="251"/>
      <c r="Y457" s="251"/>
      <c r="Z457" s="251"/>
      <c r="AA457" s="251"/>
      <c r="AB457" s="251"/>
      <c r="AC457" s="251"/>
      <c r="AD457" s="251"/>
      <c r="AE457" s="251"/>
      <c r="AF457" s="251"/>
      <c r="AG457" s="251"/>
    </row>
    <row r="458" spans="1:14" ht="23.25" customHeight="1">
      <c r="A458" s="234"/>
      <c r="B458" s="235"/>
      <c r="C458" s="236">
        <v>1</v>
      </c>
      <c r="D458" s="237" t="s">
        <v>559</v>
      </c>
      <c r="E458" s="238">
        <f t="shared" si="36"/>
        <v>0</v>
      </c>
      <c r="F458" s="229">
        <f t="shared" si="35"/>
        <v>0</v>
      </c>
      <c r="G458" s="239"/>
      <c r="H458" s="239"/>
      <c r="I458" s="239"/>
      <c r="J458" s="239"/>
      <c r="K458" s="257"/>
      <c r="L458" s="226">
        <f t="shared" si="29"/>
        <v>0</v>
      </c>
      <c r="M458" s="253"/>
      <c r="N458" s="253"/>
    </row>
    <row r="459" spans="1:33" s="214" customFormat="1" ht="12">
      <c r="A459" s="225"/>
      <c r="B459" s="232">
        <v>2</v>
      </c>
      <c r="C459" s="233"/>
      <c r="D459" s="231" t="s">
        <v>560</v>
      </c>
      <c r="E459" s="238">
        <f t="shared" si="36"/>
        <v>1300</v>
      </c>
      <c r="F459" s="229">
        <f t="shared" si="35"/>
        <v>1300</v>
      </c>
      <c r="G459" s="229">
        <f>SUM(G460:G461)</f>
        <v>0</v>
      </c>
      <c r="H459" s="229">
        <f>SUM(H460:H461)</f>
        <v>0</v>
      </c>
      <c r="I459" s="229">
        <f>SUM(I460:I461)</f>
        <v>0</v>
      </c>
      <c r="J459" s="229">
        <f>SUM(J460:J461)</f>
        <v>1300</v>
      </c>
      <c r="K459" s="254"/>
      <c r="L459" s="226">
        <f t="shared" si="29"/>
        <v>0</v>
      </c>
      <c r="M459" s="229">
        <f>SUM(M460:M461)</f>
        <v>0</v>
      </c>
      <c r="N459" s="229">
        <f>SUM(N460:N461)</f>
        <v>0</v>
      </c>
      <c r="O459" s="251"/>
      <c r="P459" s="251"/>
      <c r="Q459" s="251"/>
      <c r="R459" s="251"/>
      <c r="S459" s="251"/>
      <c r="T459" s="251"/>
      <c r="U459" s="251"/>
      <c r="V459" s="251"/>
      <c r="W459" s="251"/>
      <c r="X459" s="251"/>
      <c r="Y459" s="251"/>
      <c r="Z459" s="251"/>
      <c r="AA459" s="251"/>
      <c r="AB459" s="251"/>
      <c r="AC459" s="251"/>
      <c r="AD459" s="251"/>
      <c r="AE459" s="251"/>
      <c r="AF459" s="251"/>
      <c r="AG459" s="251"/>
    </row>
    <row r="460" spans="1:14" ht="36" customHeight="1">
      <c r="A460" s="234"/>
      <c r="B460" s="235"/>
      <c r="C460" s="236"/>
      <c r="D460" s="283" t="s">
        <v>561</v>
      </c>
      <c r="E460" s="238">
        <f t="shared" si="36"/>
        <v>1000</v>
      </c>
      <c r="F460" s="229">
        <f t="shared" si="35"/>
        <v>1000</v>
      </c>
      <c r="G460" s="239"/>
      <c r="H460" s="239"/>
      <c r="I460" s="239"/>
      <c r="J460" s="239">
        <v>1000</v>
      </c>
      <c r="K460" s="257" t="s">
        <v>562</v>
      </c>
      <c r="L460" s="226">
        <f aca="true" t="shared" si="37" ref="L460:L466">M460+N460</f>
        <v>0</v>
      </c>
      <c r="M460" s="253"/>
      <c r="N460" s="253"/>
    </row>
    <row r="461" spans="1:14" ht="27" customHeight="1">
      <c r="A461" s="234"/>
      <c r="B461" s="235"/>
      <c r="C461" s="236"/>
      <c r="D461" s="283" t="s">
        <v>563</v>
      </c>
      <c r="E461" s="238">
        <f t="shared" si="36"/>
        <v>300</v>
      </c>
      <c r="F461" s="229">
        <f t="shared" si="35"/>
        <v>300</v>
      </c>
      <c r="G461" s="239"/>
      <c r="H461" s="239"/>
      <c r="I461" s="239"/>
      <c r="J461" s="239">
        <v>300</v>
      </c>
      <c r="K461" s="304" t="s">
        <v>564</v>
      </c>
      <c r="L461" s="226">
        <f t="shared" si="37"/>
        <v>0</v>
      </c>
      <c r="M461" s="253"/>
      <c r="N461" s="253"/>
    </row>
    <row r="462" spans="1:33" s="214" customFormat="1" ht="12">
      <c r="A462" s="225">
        <v>232</v>
      </c>
      <c r="B462" s="232"/>
      <c r="C462" s="233"/>
      <c r="D462" s="225" t="s">
        <v>565</v>
      </c>
      <c r="E462" s="226">
        <f t="shared" si="36"/>
        <v>2561.25</v>
      </c>
      <c r="F462" s="229">
        <f t="shared" si="35"/>
        <v>2561.25</v>
      </c>
      <c r="G462" s="229">
        <f aca="true" t="shared" si="38" ref="G462:J463">G463</f>
        <v>0</v>
      </c>
      <c r="H462" s="229">
        <f t="shared" si="38"/>
        <v>0</v>
      </c>
      <c r="I462" s="229">
        <f t="shared" si="38"/>
        <v>2561.25</v>
      </c>
      <c r="J462" s="229">
        <f t="shared" si="38"/>
        <v>0</v>
      </c>
      <c r="K462" s="254"/>
      <c r="L462" s="226">
        <f t="shared" si="37"/>
        <v>0</v>
      </c>
      <c r="M462" s="229">
        <f>M463</f>
        <v>0</v>
      </c>
      <c r="N462" s="229">
        <f>N463</f>
        <v>0</v>
      </c>
      <c r="O462" s="251"/>
      <c r="P462" s="251"/>
      <c r="Q462" s="251"/>
      <c r="R462" s="251"/>
      <c r="S462" s="251"/>
      <c r="T462" s="251"/>
      <c r="U462" s="251"/>
      <c r="V462" s="251"/>
      <c r="W462" s="251"/>
      <c r="X462" s="251"/>
      <c r="Y462" s="251"/>
      <c r="Z462" s="251"/>
      <c r="AA462" s="251"/>
      <c r="AB462" s="251"/>
      <c r="AC462" s="251"/>
      <c r="AD462" s="251"/>
      <c r="AE462" s="251"/>
      <c r="AF462" s="251"/>
      <c r="AG462" s="251"/>
    </row>
    <row r="463" spans="1:33" s="214" customFormat="1" ht="24">
      <c r="A463" s="225"/>
      <c r="B463" s="232">
        <v>3</v>
      </c>
      <c r="C463" s="232"/>
      <c r="D463" s="225" t="s">
        <v>566</v>
      </c>
      <c r="E463" s="226">
        <f t="shared" si="36"/>
        <v>2561.25</v>
      </c>
      <c r="F463" s="229">
        <f t="shared" si="35"/>
        <v>2561.25</v>
      </c>
      <c r="G463" s="229">
        <f t="shared" si="38"/>
        <v>0</v>
      </c>
      <c r="H463" s="229">
        <f t="shared" si="38"/>
        <v>0</v>
      </c>
      <c r="I463" s="229">
        <f t="shared" si="38"/>
        <v>2561.25</v>
      </c>
      <c r="J463" s="229">
        <f t="shared" si="38"/>
        <v>0</v>
      </c>
      <c r="K463" s="254"/>
      <c r="L463" s="226">
        <f t="shared" si="37"/>
        <v>0</v>
      </c>
      <c r="M463" s="229">
        <f>M464</f>
        <v>0</v>
      </c>
      <c r="N463" s="229">
        <f>N464</f>
        <v>0</v>
      </c>
      <c r="O463" s="251"/>
      <c r="P463" s="251"/>
      <c r="Q463" s="251"/>
      <c r="R463" s="251"/>
      <c r="S463" s="251"/>
      <c r="T463" s="251"/>
      <c r="U463" s="251"/>
      <c r="V463" s="251"/>
      <c r="W463" s="251"/>
      <c r="X463" s="251"/>
      <c r="Y463" s="251"/>
      <c r="Z463" s="251"/>
      <c r="AA463" s="251"/>
      <c r="AB463" s="251"/>
      <c r="AC463" s="251"/>
      <c r="AD463" s="251"/>
      <c r="AE463" s="251"/>
      <c r="AF463" s="251"/>
      <c r="AG463" s="251"/>
    </row>
    <row r="464" spans="1:14" ht="60" customHeight="1">
      <c r="A464" s="234"/>
      <c r="B464" s="235"/>
      <c r="C464" s="236">
        <v>1</v>
      </c>
      <c r="D464" s="234" t="s">
        <v>567</v>
      </c>
      <c r="E464" s="238">
        <f t="shared" si="36"/>
        <v>2561.25</v>
      </c>
      <c r="F464" s="229">
        <f t="shared" si="35"/>
        <v>2561.25</v>
      </c>
      <c r="G464" s="239"/>
      <c r="H464" s="239"/>
      <c r="I464" s="239">
        <v>2561.25</v>
      </c>
      <c r="J464" s="239"/>
      <c r="K464" s="252" t="s">
        <v>568</v>
      </c>
      <c r="L464" s="226">
        <f t="shared" si="37"/>
        <v>0</v>
      </c>
      <c r="M464" s="239"/>
      <c r="N464" s="253"/>
    </row>
    <row r="465" spans="1:33" s="214" customFormat="1" ht="28.5" customHeight="1">
      <c r="A465" s="225">
        <v>233</v>
      </c>
      <c r="B465" s="232"/>
      <c r="C465" s="233"/>
      <c r="D465" s="225" t="s">
        <v>569</v>
      </c>
      <c r="E465" s="226">
        <f t="shared" si="36"/>
        <v>30</v>
      </c>
      <c r="F465" s="229">
        <f t="shared" si="35"/>
        <v>30</v>
      </c>
      <c r="G465" s="226">
        <f>G466</f>
        <v>0</v>
      </c>
      <c r="H465" s="226">
        <f>H466</f>
        <v>0</v>
      </c>
      <c r="I465" s="226">
        <f>I466</f>
        <v>30</v>
      </c>
      <c r="J465" s="226">
        <f>J466</f>
        <v>0</v>
      </c>
      <c r="K465" s="264"/>
      <c r="L465" s="226">
        <f t="shared" si="37"/>
        <v>0</v>
      </c>
      <c r="M465" s="226">
        <f>M466</f>
        <v>0</v>
      </c>
      <c r="N465" s="226">
        <f>N466</f>
        <v>0</v>
      </c>
      <c r="O465" s="251"/>
      <c r="P465" s="251"/>
      <c r="Q465" s="251"/>
      <c r="R465" s="251"/>
      <c r="S465" s="251"/>
      <c r="T465" s="251"/>
      <c r="U465" s="251"/>
      <c r="V465" s="251"/>
      <c r="W465" s="251"/>
      <c r="X465" s="251"/>
      <c r="Y465" s="251"/>
      <c r="Z465" s="251"/>
      <c r="AA465" s="251"/>
      <c r="AB465" s="251"/>
      <c r="AC465" s="251"/>
      <c r="AD465" s="251"/>
      <c r="AE465" s="251"/>
      <c r="AF465" s="251"/>
      <c r="AG465" s="251"/>
    </row>
    <row r="466" spans="1:14" ht="26.25" customHeight="1">
      <c r="A466" s="234"/>
      <c r="B466" s="235">
        <v>3</v>
      </c>
      <c r="C466" s="236"/>
      <c r="D466" s="234" t="s">
        <v>570</v>
      </c>
      <c r="E466" s="238">
        <f t="shared" si="36"/>
        <v>30</v>
      </c>
      <c r="F466" s="229">
        <f t="shared" si="35"/>
        <v>30</v>
      </c>
      <c r="G466" s="239"/>
      <c r="H466" s="239"/>
      <c r="I466" s="239">
        <v>30</v>
      </c>
      <c r="J466" s="239"/>
      <c r="K466" s="252" t="s">
        <v>571</v>
      </c>
      <c r="L466" s="226">
        <f t="shared" si="37"/>
        <v>0</v>
      </c>
      <c r="M466" s="239"/>
      <c r="N466" s="253"/>
    </row>
  </sheetData>
  <sheetProtection/>
  <mergeCells count="9">
    <mergeCell ref="D129:D130"/>
    <mergeCell ref="E5:E6"/>
    <mergeCell ref="A2:N2"/>
    <mergeCell ref="A3:N3"/>
    <mergeCell ref="A5:C5"/>
    <mergeCell ref="F5:J5"/>
    <mergeCell ref="L5:N5"/>
    <mergeCell ref="A7:C7"/>
    <mergeCell ref="D5:D6"/>
  </mergeCells>
  <printOptions/>
  <pageMargins left="0.39305555555555555" right="0.07847222222222222" top="0.3145833333333333" bottom="0.7480314960629921" header="0.31496062992125984" footer="0.31496062992125984"/>
  <pageSetup horizontalDpi="600" verticalDpi="600" orientation="portrait" paperSize="9" scale="80"/>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M20"/>
  <sheetViews>
    <sheetView zoomScaleSheetLayoutView="100" zoomScalePageLayoutView="0" workbookViewId="0" topLeftCell="A1">
      <selection activeCell="B20" sqref="B20"/>
    </sheetView>
  </sheetViews>
  <sheetFormatPr defaultColWidth="9.00390625" defaultRowHeight="14.25"/>
  <cols>
    <col min="1" max="1" width="43.25390625" style="0" customWidth="1"/>
    <col min="2" max="2" width="24.625" style="0" customWidth="1"/>
    <col min="3" max="3" width="36.75390625" style="0" customWidth="1"/>
    <col min="4" max="4" width="23.75390625" style="0" customWidth="1"/>
  </cols>
  <sheetData>
    <row r="1" ht="39" customHeight="1">
      <c r="A1" s="208" t="s">
        <v>572</v>
      </c>
    </row>
    <row r="2" spans="1:13" ht="34.5" customHeight="1">
      <c r="A2" s="358" t="s">
        <v>573</v>
      </c>
      <c r="B2" s="358"/>
      <c r="C2" s="358"/>
      <c r="D2" s="358"/>
      <c r="E2" s="358"/>
      <c r="F2" s="155"/>
      <c r="G2" s="155"/>
      <c r="H2" s="155"/>
      <c r="I2" s="155"/>
      <c r="J2" s="155"/>
      <c r="K2" s="155"/>
      <c r="L2" s="155"/>
      <c r="M2" s="155"/>
    </row>
    <row r="3" spans="1:13" ht="34.5" customHeight="1">
      <c r="A3" s="154"/>
      <c r="B3" s="154"/>
      <c r="C3" s="154"/>
      <c r="D3" s="154" t="s">
        <v>3</v>
      </c>
      <c r="E3" s="154"/>
      <c r="F3" s="154"/>
      <c r="G3" s="154"/>
      <c r="H3" s="154"/>
      <c r="I3" s="154"/>
      <c r="J3" s="154"/>
      <c r="K3" s="154"/>
      <c r="L3" s="154"/>
      <c r="M3" s="154"/>
    </row>
    <row r="4" spans="1:4" ht="24" customHeight="1">
      <c r="A4" s="209" t="s">
        <v>574</v>
      </c>
      <c r="B4" s="209" t="s">
        <v>5</v>
      </c>
      <c r="C4" s="209" t="s">
        <v>575</v>
      </c>
      <c r="D4" s="209" t="s">
        <v>5</v>
      </c>
    </row>
    <row r="5" spans="1:4" s="207" customFormat="1" ht="24" customHeight="1">
      <c r="A5" s="210" t="s">
        <v>576</v>
      </c>
      <c r="B5" s="209">
        <v>7753</v>
      </c>
      <c r="C5" s="210" t="s">
        <v>577</v>
      </c>
      <c r="D5" s="209">
        <v>62984</v>
      </c>
    </row>
    <row r="6" spans="1:4" s="207" customFormat="1" ht="24" customHeight="1">
      <c r="A6" s="210" t="s">
        <v>578</v>
      </c>
      <c r="B6" s="209">
        <f>B7</f>
        <v>55464</v>
      </c>
      <c r="C6" s="210" t="s">
        <v>579</v>
      </c>
      <c r="D6" s="209"/>
    </row>
    <row r="7" spans="1:4" s="207" customFormat="1" ht="24" customHeight="1">
      <c r="A7" s="210" t="s">
        <v>580</v>
      </c>
      <c r="B7" s="209">
        <f>B8+B9+B10+B11</f>
        <v>55464</v>
      </c>
      <c r="C7" s="210" t="s">
        <v>581</v>
      </c>
      <c r="D7" s="209"/>
    </row>
    <row r="8" spans="1:4" ht="24" customHeight="1">
      <c r="A8" s="211" t="s">
        <v>582</v>
      </c>
      <c r="B8" s="212">
        <v>1840</v>
      </c>
      <c r="C8" s="211" t="s">
        <v>583</v>
      </c>
      <c r="D8" s="212"/>
    </row>
    <row r="9" spans="1:4" ht="24" customHeight="1">
      <c r="A9" s="211" t="s">
        <v>584</v>
      </c>
      <c r="B9" s="212">
        <v>48421</v>
      </c>
      <c r="C9" s="211" t="s">
        <v>585</v>
      </c>
      <c r="D9" s="212"/>
    </row>
    <row r="10" spans="1:4" ht="24" customHeight="1">
      <c r="A10" s="211" t="s">
        <v>586</v>
      </c>
      <c r="B10" s="212"/>
      <c r="C10" s="211" t="s">
        <v>587</v>
      </c>
      <c r="D10" s="212"/>
    </row>
    <row r="11" spans="1:4" ht="24" customHeight="1">
      <c r="A11" s="211" t="s">
        <v>588</v>
      </c>
      <c r="B11" s="212">
        <v>5203</v>
      </c>
      <c r="C11" s="211"/>
      <c r="D11" s="212"/>
    </row>
    <row r="12" spans="1:4" s="207" customFormat="1" ht="24" customHeight="1">
      <c r="A12" s="210" t="s">
        <v>589</v>
      </c>
      <c r="B12" s="209"/>
      <c r="C12" s="210" t="s">
        <v>590</v>
      </c>
      <c r="D12" s="209"/>
    </row>
    <row r="13" spans="1:4" ht="24" customHeight="1">
      <c r="A13" s="211" t="s">
        <v>591</v>
      </c>
      <c r="B13" s="212"/>
      <c r="C13" s="211" t="s">
        <v>592</v>
      </c>
      <c r="D13" s="212"/>
    </row>
    <row r="14" spans="1:4" ht="24" customHeight="1">
      <c r="A14" s="211" t="s">
        <v>593</v>
      </c>
      <c r="B14" s="212"/>
      <c r="C14" s="211" t="s">
        <v>594</v>
      </c>
      <c r="D14" s="212">
        <v>1524</v>
      </c>
    </row>
    <row r="15" spans="1:4" s="207" customFormat="1" ht="24" customHeight="1">
      <c r="A15" s="210" t="s">
        <v>595</v>
      </c>
      <c r="B15" s="209">
        <v>1000</v>
      </c>
      <c r="C15" s="210"/>
      <c r="D15" s="209"/>
    </row>
    <row r="16" spans="1:4" s="207" customFormat="1" ht="24" customHeight="1">
      <c r="A16" s="210" t="s">
        <v>596</v>
      </c>
      <c r="B16" s="209">
        <f>B17+B18</f>
        <v>291</v>
      </c>
      <c r="C16" s="210" t="s">
        <v>597</v>
      </c>
      <c r="D16" s="209"/>
    </row>
    <row r="17" spans="1:4" ht="24" customHeight="1">
      <c r="A17" s="211" t="s">
        <v>598</v>
      </c>
      <c r="B17" s="212"/>
      <c r="C17" s="211" t="s">
        <v>599</v>
      </c>
      <c r="D17" s="212"/>
    </row>
    <row r="18" spans="1:4" ht="24" customHeight="1">
      <c r="A18" s="211" t="s">
        <v>600</v>
      </c>
      <c r="B18" s="212">
        <v>291</v>
      </c>
      <c r="C18" s="211"/>
      <c r="D18" s="212"/>
    </row>
    <row r="19" spans="1:4" ht="24" customHeight="1">
      <c r="A19" s="211"/>
      <c r="B19" s="212"/>
      <c r="C19" s="211"/>
      <c r="D19" s="212"/>
    </row>
    <row r="20" spans="1:4" s="207" customFormat="1" ht="24" customHeight="1">
      <c r="A20" s="209" t="s">
        <v>601</v>
      </c>
      <c r="B20" s="209">
        <f>B5+B6+B15+B16</f>
        <v>64508</v>
      </c>
      <c r="C20" s="209" t="s">
        <v>602</v>
      </c>
      <c r="D20" s="209">
        <f>D5+D14</f>
        <v>64508</v>
      </c>
    </row>
  </sheetData>
  <sheetProtection/>
  <mergeCells count="1">
    <mergeCell ref="A2:E2"/>
  </mergeCells>
  <printOptions/>
  <pageMargins left="1.5743055555555556" right="0.75" top="1" bottom="1" header="0.5" footer="0.5"/>
  <pageSetup orientation="landscape" paperSize="9" scale="80"/>
</worksheet>
</file>

<file path=xl/worksheets/sheet4.xml><?xml version="1.0" encoding="utf-8"?>
<worksheet xmlns="http://schemas.openxmlformats.org/spreadsheetml/2006/main" xmlns:r="http://schemas.openxmlformats.org/officeDocument/2006/relationships">
  <dimension ref="A1:D49"/>
  <sheetViews>
    <sheetView zoomScaleSheetLayoutView="100" zoomScalePageLayoutView="0" workbookViewId="0" topLeftCell="A2">
      <selection activeCell="C28" sqref="C28"/>
    </sheetView>
  </sheetViews>
  <sheetFormatPr defaultColWidth="9.00390625" defaultRowHeight="14.25"/>
  <cols>
    <col min="1" max="2" width="16.125" style="188" customWidth="1"/>
    <col min="3" max="3" width="44.50390625" style="189" customWidth="1"/>
    <col min="4" max="4" width="22.625" style="189" customWidth="1"/>
    <col min="5" max="16384" width="9.00390625" style="185" customWidth="1"/>
  </cols>
  <sheetData>
    <row r="1" spans="1:4" ht="4.5" customHeight="1" hidden="1">
      <c r="A1" s="190"/>
      <c r="B1" s="190"/>
      <c r="C1" s="191"/>
      <c r="D1" s="191"/>
    </row>
    <row r="2" spans="1:4" ht="15.75" customHeight="1">
      <c r="A2" s="192" t="s">
        <v>603</v>
      </c>
      <c r="B2" s="190"/>
      <c r="C2" s="191"/>
      <c r="D2" s="191"/>
    </row>
    <row r="3" spans="1:4" ht="6" customHeight="1" hidden="1">
      <c r="A3" s="366" t="s">
        <v>604</v>
      </c>
      <c r="B3" s="366"/>
      <c r="C3" s="366"/>
      <c r="D3" s="366"/>
    </row>
    <row r="4" spans="1:4" ht="19.5" customHeight="1">
      <c r="A4" s="366"/>
      <c r="B4" s="366"/>
      <c r="C4" s="366"/>
      <c r="D4" s="366"/>
    </row>
    <row r="5" spans="1:4" ht="14.25" customHeight="1">
      <c r="A5" s="190"/>
      <c r="B5" s="190"/>
      <c r="C5" s="190"/>
      <c r="D5" s="190" t="s">
        <v>3</v>
      </c>
    </row>
    <row r="6" spans="1:4" ht="24.75" customHeight="1">
      <c r="A6" s="359" t="s">
        <v>605</v>
      </c>
      <c r="B6" s="360"/>
      <c r="C6" s="361" t="s">
        <v>4</v>
      </c>
      <c r="D6" s="364" t="s">
        <v>606</v>
      </c>
    </row>
    <row r="7" spans="1:4" ht="13.5">
      <c r="A7" s="361" t="s">
        <v>69</v>
      </c>
      <c r="B7" s="362" t="s">
        <v>70</v>
      </c>
      <c r="C7" s="361"/>
      <c r="D7" s="365"/>
    </row>
    <row r="8" spans="1:4" ht="13.5">
      <c r="A8" s="361"/>
      <c r="B8" s="363"/>
      <c r="C8" s="194" t="s">
        <v>607</v>
      </c>
      <c r="D8" s="195">
        <f>SUM(D9,D14,D26,D23,D29,D34,D37,D32)</f>
        <v>59571</v>
      </c>
    </row>
    <row r="9" spans="1:4" s="186" customFormat="1" ht="13.5">
      <c r="A9" s="194">
        <v>501</v>
      </c>
      <c r="B9" s="194"/>
      <c r="C9" s="194" t="s">
        <v>608</v>
      </c>
      <c r="D9" s="195">
        <f>D10+D12+D11+D13</f>
        <v>31630</v>
      </c>
    </row>
    <row r="10" spans="1:4" ht="13.5">
      <c r="A10" s="194"/>
      <c r="B10" s="193" t="s">
        <v>609</v>
      </c>
      <c r="C10" s="193" t="s">
        <v>610</v>
      </c>
      <c r="D10" s="196">
        <v>19330</v>
      </c>
    </row>
    <row r="11" spans="1:4" ht="13.5">
      <c r="A11" s="194"/>
      <c r="B11" s="193" t="s">
        <v>611</v>
      </c>
      <c r="C11" s="193" t="s">
        <v>612</v>
      </c>
      <c r="D11" s="196">
        <v>2353</v>
      </c>
    </row>
    <row r="12" spans="1:4" ht="13.5">
      <c r="A12" s="194"/>
      <c r="B12" s="193" t="s">
        <v>613</v>
      </c>
      <c r="C12" s="193" t="s">
        <v>614</v>
      </c>
      <c r="D12" s="196">
        <v>3586</v>
      </c>
    </row>
    <row r="13" spans="1:4" ht="13.5">
      <c r="A13" s="194"/>
      <c r="B13" s="193" t="s">
        <v>615</v>
      </c>
      <c r="C13" s="193" t="s">
        <v>616</v>
      </c>
      <c r="D13" s="196">
        <v>6361</v>
      </c>
    </row>
    <row r="14" spans="1:4" s="186" customFormat="1" ht="13.5">
      <c r="A14" s="194">
        <v>502</v>
      </c>
      <c r="B14" s="197"/>
      <c r="C14" s="194" t="s">
        <v>617</v>
      </c>
      <c r="D14" s="194">
        <f>D15+D16+D17+D18+D19+D20+D21+D22</f>
        <v>3332</v>
      </c>
    </row>
    <row r="15" spans="1:4" ht="13.5">
      <c r="A15" s="194"/>
      <c r="B15" s="193" t="s">
        <v>609</v>
      </c>
      <c r="C15" s="193" t="s">
        <v>618</v>
      </c>
      <c r="D15" s="196">
        <v>2375</v>
      </c>
    </row>
    <row r="16" spans="1:4" ht="13.5">
      <c r="A16" s="194"/>
      <c r="B16" s="193" t="s">
        <v>611</v>
      </c>
      <c r="C16" s="193" t="s">
        <v>619</v>
      </c>
      <c r="D16" s="196">
        <v>85</v>
      </c>
    </row>
    <row r="17" spans="1:4" ht="13.5">
      <c r="A17" s="194"/>
      <c r="B17" s="193" t="s">
        <v>613</v>
      </c>
      <c r="C17" s="193" t="s">
        <v>620</v>
      </c>
      <c r="D17" s="196">
        <v>156</v>
      </c>
    </row>
    <row r="18" spans="1:4" ht="13.5">
      <c r="A18" s="194"/>
      <c r="B18" s="193" t="s">
        <v>621</v>
      </c>
      <c r="C18" s="193" t="s">
        <v>622</v>
      </c>
      <c r="D18" s="196">
        <v>21</v>
      </c>
    </row>
    <row r="19" spans="1:4" ht="13.5">
      <c r="A19" s="194"/>
      <c r="B19" s="198">
        <v>5</v>
      </c>
      <c r="C19" s="193" t="s">
        <v>623</v>
      </c>
      <c r="D19" s="196">
        <v>204</v>
      </c>
    </row>
    <row r="20" spans="1:4" ht="13.5">
      <c r="A20" s="194"/>
      <c r="B20" s="193" t="s">
        <v>624</v>
      </c>
      <c r="C20" s="193" t="s">
        <v>625</v>
      </c>
      <c r="D20" s="196">
        <v>160</v>
      </c>
    </row>
    <row r="21" spans="1:4" ht="13.5">
      <c r="A21" s="194"/>
      <c r="B21" s="193" t="s">
        <v>626</v>
      </c>
      <c r="C21" s="193" t="s">
        <v>627</v>
      </c>
      <c r="D21" s="196">
        <v>131</v>
      </c>
    </row>
    <row r="22" spans="1:4" ht="13.5">
      <c r="A22" s="194"/>
      <c r="B22" s="193" t="s">
        <v>615</v>
      </c>
      <c r="C22" s="193" t="s">
        <v>628</v>
      </c>
      <c r="D22" s="196">
        <v>200</v>
      </c>
    </row>
    <row r="23" spans="1:4" ht="14.25">
      <c r="A23" s="194">
        <v>503</v>
      </c>
      <c r="B23" s="193"/>
      <c r="C23" s="199" t="s">
        <v>629</v>
      </c>
      <c r="D23" s="200">
        <f>D24+D25</f>
        <v>1600</v>
      </c>
    </row>
    <row r="24" spans="1:4" ht="14.25">
      <c r="A24" s="194"/>
      <c r="B24" s="201" t="s">
        <v>630</v>
      </c>
      <c r="C24" s="202" t="s">
        <v>631</v>
      </c>
      <c r="D24" s="203">
        <v>1100</v>
      </c>
    </row>
    <row r="25" spans="1:4" ht="14.25">
      <c r="A25" s="194"/>
      <c r="B25" s="193">
        <v>99</v>
      </c>
      <c r="C25" s="202" t="s">
        <v>632</v>
      </c>
      <c r="D25" s="196">
        <v>500</v>
      </c>
    </row>
    <row r="26" spans="1:4" s="186" customFormat="1" ht="13.5">
      <c r="A26" s="194">
        <v>505</v>
      </c>
      <c r="B26" s="197"/>
      <c r="C26" s="194" t="s">
        <v>633</v>
      </c>
      <c r="D26" s="194">
        <f>D27+D28</f>
        <v>16697</v>
      </c>
    </row>
    <row r="27" spans="1:4" ht="13.5">
      <c r="A27" s="194"/>
      <c r="B27" s="193" t="s">
        <v>609</v>
      </c>
      <c r="C27" s="193" t="s">
        <v>634</v>
      </c>
      <c r="D27" s="196">
        <v>16511</v>
      </c>
    </row>
    <row r="28" spans="1:4" ht="13.5">
      <c r="A28" s="194"/>
      <c r="B28" s="193" t="s">
        <v>611</v>
      </c>
      <c r="C28" s="193" t="s">
        <v>635</v>
      </c>
      <c r="D28" s="196">
        <v>186</v>
      </c>
    </row>
    <row r="29" spans="1:4" s="186" customFormat="1" ht="13.5">
      <c r="A29" s="194">
        <v>509</v>
      </c>
      <c r="B29" s="194"/>
      <c r="C29" s="194" t="s">
        <v>636</v>
      </c>
      <c r="D29" s="194">
        <f>SUM(D30:D31)</f>
        <v>1161</v>
      </c>
    </row>
    <row r="30" spans="1:4" ht="13.5">
      <c r="A30" s="194"/>
      <c r="B30" s="193" t="s">
        <v>637</v>
      </c>
      <c r="C30" s="193" t="s">
        <v>638</v>
      </c>
      <c r="D30" s="193">
        <v>607</v>
      </c>
    </row>
    <row r="31" spans="1:4" ht="13.5">
      <c r="A31" s="194"/>
      <c r="B31" s="193" t="s">
        <v>615</v>
      </c>
      <c r="C31" s="193" t="s">
        <v>639</v>
      </c>
      <c r="D31" s="193">
        <v>554</v>
      </c>
    </row>
    <row r="32" spans="1:4" s="186" customFormat="1" ht="13.5">
      <c r="A32" s="194">
        <v>510</v>
      </c>
      <c r="B32" s="194"/>
      <c r="C32" s="194" t="s">
        <v>640</v>
      </c>
      <c r="D32" s="194">
        <f>D33</f>
        <v>660</v>
      </c>
    </row>
    <row r="33" spans="1:4" ht="13.5">
      <c r="A33" s="194"/>
      <c r="B33" s="198">
        <v>2</v>
      </c>
      <c r="C33" s="193" t="s">
        <v>640</v>
      </c>
      <c r="D33" s="193">
        <v>660</v>
      </c>
    </row>
    <row r="34" spans="1:4" s="186" customFormat="1" ht="13.5">
      <c r="A34" s="194">
        <v>511</v>
      </c>
      <c r="B34" s="197"/>
      <c r="C34" s="194" t="s">
        <v>641</v>
      </c>
      <c r="D34" s="194">
        <f>D35+D36</f>
        <v>2591</v>
      </c>
    </row>
    <row r="35" spans="1:4" s="187" customFormat="1" ht="13.5">
      <c r="A35" s="204"/>
      <c r="B35" s="205" t="s">
        <v>609</v>
      </c>
      <c r="C35" s="204" t="s">
        <v>642</v>
      </c>
      <c r="D35" s="204">
        <v>2561</v>
      </c>
    </row>
    <row r="36" spans="1:4" s="187" customFormat="1" ht="13.5">
      <c r="A36" s="204"/>
      <c r="B36" s="205" t="s">
        <v>613</v>
      </c>
      <c r="C36" s="204" t="s">
        <v>643</v>
      </c>
      <c r="D36" s="204">
        <v>30</v>
      </c>
    </row>
    <row r="37" spans="1:4" s="186" customFormat="1" ht="13.5">
      <c r="A37" s="194">
        <v>514</v>
      </c>
      <c r="B37" s="197"/>
      <c r="C37" s="194" t="s">
        <v>644</v>
      </c>
      <c r="D37" s="194">
        <f>SUM(D38:D39)</f>
        <v>1900</v>
      </c>
    </row>
    <row r="38" spans="1:4" s="187" customFormat="1" ht="13.5">
      <c r="A38" s="204"/>
      <c r="B38" s="205" t="s">
        <v>609</v>
      </c>
      <c r="C38" s="204" t="s">
        <v>556</v>
      </c>
      <c r="D38" s="204">
        <v>600</v>
      </c>
    </row>
    <row r="39" spans="1:4" s="187" customFormat="1" ht="13.5">
      <c r="A39" s="204"/>
      <c r="B39" s="205" t="s">
        <v>611</v>
      </c>
      <c r="C39" s="204" t="s">
        <v>645</v>
      </c>
      <c r="D39" s="204">
        <v>1300</v>
      </c>
    </row>
    <row r="40" ht="13.5">
      <c r="B40" s="206"/>
    </row>
    <row r="41" ht="13.5">
      <c r="B41" s="206"/>
    </row>
    <row r="42" ht="13.5">
      <c r="B42" s="206"/>
    </row>
    <row r="43" ht="13.5">
      <c r="B43" s="206"/>
    </row>
    <row r="44" ht="13.5">
      <c r="B44" s="206"/>
    </row>
    <row r="45" ht="13.5">
      <c r="B45" s="206"/>
    </row>
    <row r="46" ht="13.5">
      <c r="B46" s="206"/>
    </row>
    <row r="47" ht="13.5">
      <c r="B47" s="206"/>
    </row>
    <row r="48" ht="13.5">
      <c r="B48" s="206"/>
    </row>
    <row r="49" ht="13.5">
      <c r="B49" s="206"/>
    </row>
  </sheetData>
  <sheetProtection/>
  <mergeCells count="6">
    <mergeCell ref="A6:B6"/>
    <mergeCell ref="A7:A8"/>
    <mergeCell ref="B7:B8"/>
    <mergeCell ref="C6:C7"/>
    <mergeCell ref="D6:D7"/>
    <mergeCell ref="A3:D4"/>
  </mergeCells>
  <printOptions/>
  <pageMargins left="1.45625" right="0.7513888888888889" top="0.4722222222222222" bottom="0.19652777777777777" header="0.3145833333333333" footer="0.15694444444444444"/>
  <pageSetup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tabColor indexed="14"/>
  </sheetPr>
  <dimension ref="A1:F25"/>
  <sheetViews>
    <sheetView zoomScalePageLayoutView="0" workbookViewId="0" topLeftCell="A4">
      <selection activeCell="N10" sqref="N10"/>
    </sheetView>
  </sheetViews>
  <sheetFormatPr defaultColWidth="8.00390625" defaultRowHeight="14.25"/>
  <cols>
    <col min="1" max="1" width="11.125" style="154" customWidth="1"/>
    <col min="2" max="2" width="30.75390625" style="155" customWidth="1"/>
    <col min="3" max="3" width="11.25390625" style="156" customWidth="1"/>
    <col min="4" max="4" width="12.125" style="157" customWidth="1"/>
    <col min="5" max="5" width="48.125" style="157" customWidth="1"/>
    <col min="6" max="6" width="11.875" style="156" customWidth="1"/>
  </cols>
  <sheetData>
    <row r="1" spans="1:2" ht="16.5" customHeight="1">
      <c r="A1" s="158" t="s">
        <v>646</v>
      </c>
      <c r="B1" s="159"/>
    </row>
    <row r="2" spans="1:6" s="137" customFormat="1" ht="27.75" customHeight="1">
      <c r="A2" s="384" t="s">
        <v>647</v>
      </c>
      <c r="B2" s="384"/>
      <c r="C2" s="384"/>
      <c r="D2" s="384"/>
      <c r="E2" s="384"/>
      <c r="F2" s="384"/>
    </row>
    <row r="3" spans="1:6" s="137" customFormat="1" ht="16.5" customHeight="1">
      <c r="A3" s="160"/>
      <c r="B3" s="161"/>
      <c r="C3" s="162"/>
      <c r="D3" s="163"/>
      <c r="E3" s="163"/>
      <c r="F3" s="164" t="s">
        <v>3</v>
      </c>
    </row>
    <row r="4" spans="1:6" s="137" customFormat="1" ht="21" customHeight="1">
      <c r="A4" s="142" t="s">
        <v>605</v>
      </c>
      <c r="B4" s="165" t="s">
        <v>648</v>
      </c>
      <c r="C4" s="166" t="s">
        <v>649</v>
      </c>
      <c r="D4" s="166" t="s">
        <v>605</v>
      </c>
      <c r="E4" s="166" t="s">
        <v>650</v>
      </c>
      <c r="F4" s="166" t="s">
        <v>651</v>
      </c>
    </row>
    <row r="5" spans="1:6" s="137" customFormat="1" ht="22.5" customHeight="1">
      <c r="A5" s="385" t="s">
        <v>652</v>
      </c>
      <c r="B5" s="386"/>
      <c r="C5" s="166">
        <f>C6+C18+C20</f>
        <v>12609.71</v>
      </c>
      <c r="D5" s="387" t="s">
        <v>653</v>
      </c>
      <c r="E5" s="388"/>
      <c r="F5" s="166">
        <f>F6+F18+F20</f>
        <v>12609.710000000001</v>
      </c>
    </row>
    <row r="6" spans="1:6" s="137" customFormat="1" ht="18" customHeight="1">
      <c r="A6" s="389" t="s">
        <v>654</v>
      </c>
      <c r="B6" s="389"/>
      <c r="C6" s="166">
        <f>C7+C17</f>
        <v>12020.21</v>
      </c>
      <c r="D6" s="387" t="s">
        <v>655</v>
      </c>
      <c r="E6" s="388"/>
      <c r="F6" s="166">
        <f>SUM(F7:F17)</f>
        <v>12020.210000000001</v>
      </c>
    </row>
    <row r="7" spans="1:6" s="137" customFormat="1" ht="24.75" customHeight="1">
      <c r="A7" s="371" t="s">
        <v>656</v>
      </c>
      <c r="B7" s="374" t="s">
        <v>657</v>
      </c>
      <c r="C7" s="379">
        <v>12000.21</v>
      </c>
      <c r="D7" s="167" t="s">
        <v>658</v>
      </c>
      <c r="E7" s="168" t="s">
        <v>659</v>
      </c>
      <c r="F7" s="169">
        <v>4500</v>
      </c>
    </row>
    <row r="8" spans="1:6" s="137" customFormat="1" ht="24.75" customHeight="1">
      <c r="A8" s="372"/>
      <c r="B8" s="375"/>
      <c r="C8" s="380"/>
      <c r="D8" s="167" t="s">
        <v>660</v>
      </c>
      <c r="E8" s="168" t="s">
        <v>661</v>
      </c>
      <c r="F8" s="169">
        <v>818</v>
      </c>
    </row>
    <row r="9" spans="1:6" s="137" customFormat="1" ht="24.75" customHeight="1">
      <c r="A9" s="372"/>
      <c r="B9" s="375"/>
      <c r="C9" s="380"/>
      <c r="D9" s="167" t="s">
        <v>662</v>
      </c>
      <c r="E9" s="168" t="s">
        <v>663</v>
      </c>
      <c r="F9" s="169">
        <v>2120</v>
      </c>
    </row>
    <row r="10" spans="1:6" s="137" customFormat="1" ht="24.75" customHeight="1">
      <c r="A10" s="372"/>
      <c r="B10" s="375"/>
      <c r="C10" s="380"/>
      <c r="D10" s="167" t="s">
        <v>664</v>
      </c>
      <c r="E10" s="168" t="s">
        <v>665</v>
      </c>
      <c r="F10" s="169">
        <v>2000</v>
      </c>
    </row>
    <row r="11" spans="1:6" s="137" customFormat="1" ht="24.75" customHeight="1">
      <c r="A11" s="372"/>
      <c r="B11" s="375"/>
      <c r="C11" s="380"/>
      <c r="D11" s="167" t="s">
        <v>666</v>
      </c>
      <c r="E11" s="168" t="s">
        <v>667</v>
      </c>
      <c r="F11" s="169">
        <v>240</v>
      </c>
    </row>
    <row r="12" spans="1:6" s="137" customFormat="1" ht="24.75" customHeight="1">
      <c r="A12" s="372"/>
      <c r="B12" s="375"/>
      <c r="C12" s="380"/>
      <c r="D12" s="167" t="s">
        <v>668</v>
      </c>
      <c r="E12" s="168" t="s">
        <v>669</v>
      </c>
      <c r="F12" s="169">
        <v>80</v>
      </c>
    </row>
    <row r="13" spans="1:6" s="137" customFormat="1" ht="24.75" customHeight="1">
      <c r="A13" s="372"/>
      <c r="B13" s="375"/>
      <c r="C13" s="380"/>
      <c r="D13" s="167" t="s">
        <v>670</v>
      </c>
      <c r="E13" s="168" t="s">
        <v>671</v>
      </c>
      <c r="F13" s="169">
        <v>2000</v>
      </c>
    </row>
    <row r="14" spans="1:6" s="137" customFormat="1" ht="20.25" customHeight="1">
      <c r="A14" s="372"/>
      <c r="B14" s="375"/>
      <c r="C14" s="380"/>
      <c r="D14" s="167" t="s">
        <v>672</v>
      </c>
      <c r="E14" s="168" t="s">
        <v>673</v>
      </c>
      <c r="F14" s="169">
        <v>64.2</v>
      </c>
    </row>
    <row r="15" spans="1:6" s="137" customFormat="1" ht="21" customHeight="1">
      <c r="A15" s="372"/>
      <c r="B15" s="375"/>
      <c r="C15" s="380"/>
      <c r="D15" s="167" t="s">
        <v>674</v>
      </c>
      <c r="E15" s="168" t="s">
        <v>675</v>
      </c>
      <c r="F15" s="169">
        <v>177.01</v>
      </c>
    </row>
    <row r="16" spans="1:6" s="137" customFormat="1" ht="21.75" customHeight="1">
      <c r="A16" s="372"/>
      <c r="B16" s="375"/>
      <c r="C16" s="380"/>
      <c r="D16" s="167" t="s">
        <v>676</v>
      </c>
      <c r="E16" s="168" t="s">
        <v>677</v>
      </c>
      <c r="F16" s="169">
        <v>1</v>
      </c>
    </row>
    <row r="17" spans="1:6" s="137" customFormat="1" ht="21.75" customHeight="1">
      <c r="A17" s="170" t="s">
        <v>678</v>
      </c>
      <c r="B17" s="171" t="s">
        <v>679</v>
      </c>
      <c r="C17" s="169">
        <v>20</v>
      </c>
      <c r="D17" s="168" t="s">
        <v>680</v>
      </c>
      <c r="E17" s="168" t="s">
        <v>681</v>
      </c>
      <c r="F17" s="169">
        <v>20</v>
      </c>
    </row>
    <row r="18" spans="1:6" s="137" customFormat="1" ht="24.75" customHeight="1">
      <c r="A18" s="367" t="s">
        <v>682</v>
      </c>
      <c r="B18" s="390"/>
      <c r="C18" s="172">
        <f>C19</f>
        <v>0</v>
      </c>
      <c r="D18" s="391" t="s">
        <v>683</v>
      </c>
      <c r="E18" s="392"/>
      <c r="F18" s="172">
        <f>F19</f>
        <v>0</v>
      </c>
    </row>
    <row r="19" spans="1:6" s="137" customFormat="1" ht="16.5" customHeight="1">
      <c r="A19" s="173"/>
      <c r="B19" s="174" t="s">
        <v>684</v>
      </c>
      <c r="C19" s="169"/>
      <c r="D19" s="168">
        <v>2070904</v>
      </c>
      <c r="E19" s="168" t="s">
        <v>685</v>
      </c>
      <c r="F19" s="169"/>
    </row>
    <row r="20" spans="1:6" s="137" customFormat="1" ht="18" customHeight="1">
      <c r="A20" s="367" t="s">
        <v>686</v>
      </c>
      <c r="B20" s="368"/>
      <c r="C20" s="172">
        <f>SUM(C21:C23)</f>
        <v>589.5</v>
      </c>
      <c r="D20" s="369" t="s">
        <v>687</v>
      </c>
      <c r="E20" s="370"/>
      <c r="F20" s="172">
        <f>SUM(F21:F25)</f>
        <v>589.5</v>
      </c>
    </row>
    <row r="21" spans="1:6" s="137" customFormat="1" ht="18" customHeight="1">
      <c r="A21" s="175" t="s">
        <v>688</v>
      </c>
      <c r="B21" s="176" t="s">
        <v>689</v>
      </c>
      <c r="C21" s="177">
        <v>5.5</v>
      </c>
      <c r="D21" s="178">
        <v>2070904</v>
      </c>
      <c r="E21" s="179" t="s">
        <v>690</v>
      </c>
      <c r="F21" s="169">
        <v>5.5</v>
      </c>
    </row>
    <row r="22" spans="1:6" s="137" customFormat="1" ht="21" customHeight="1">
      <c r="A22" s="175" t="s">
        <v>656</v>
      </c>
      <c r="B22" s="176" t="s">
        <v>657</v>
      </c>
      <c r="C22" s="180">
        <v>561</v>
      </c>
      <c r="D22" s="181">
        <v>2120899</v>
      </c>
      <c r="E22" s="182" t="s">
        <v>691</v>
      </c>
      <c r="F22" s="183">
        <v>561</v>
      </c>
    </row>
    <row r="23" spans="1:6" s="137" customFormat="1" ht="21" customHeight="1">
      <c r="A23" s="371" t="s">
        <v>692</v>
      </c>
      <c r="B23" s="376" t="s">
        <v>693</v>
      </c>
      <c r="C23" s="381">
        <v>23</v>
      </c>
      <c r="D23" s="181">
        <v>2296002</v>
      </c>
      <c r="E23" s="184" t="s">
        <v>694</v>
      </c>
      <c r="F23" s="183">
        <v>8</v>
      </c>
    </row>
    <row r="24" spans="1:6" s="137" customFormat="1" ht="21" customHeight="1">
      <c r="A24" s="372"/>
      <c r="B24" s="377"/>
      <c r="C24" s="382"/>
      <c r="D24" s="181">
        <v>2296003</v>
      </c>
      <c r="E24" s="184" t="s">
        <v>695</v>
      </c>
      <c r="F24" s="183">
        <v>8</v>
      </c>
    </row>
    <row r="25" spans="1:6" s="137" customFormat="1" ht="20.25" customHeight="1">
      <c r="A25" s="373"/>
      <c r="B25" s="378"/>
      <c r="C25" s="383"/>
      <c r="D25" s="184">
        <v>2296004</v>
      </c>
      <c r="E25" s="184" t="s">
        <v>696</v>
      </c>
      <c r="F25" s="169">
        <v>7</v>
      </c>
    </row>
  </sheetData>
  <sheetProtection/>
  <mergeCells count="15">
    <mergeCell ref="A2:F2"/>
    <mergeCell ref="A5:B5"/>
    <mergeCell ref="D5:E5"/>
    <mergeCell ref="A6:B6"/>
    <mergeCell ref="D6:E6"/>
    <mergeCell ref="A18:B18"/>
    <mergeCell ref="D18:E18"/>
    <mergeCell ref="A20:B20"/>
    <mergeCell ref="D20:E20"/>
    <mergeCell ref="A7:A16"/>
    <mergeCell ref="A23:A25"/>
    <mergeCell ref="B7:B16"/>
    <mergeCell ref="B23:B25"/>
    <mergeCell ref="C7:C16"/>
    <mergeCell ref="C23:C25"/>
  </mergeCells>
  <printOptions horizontalCentered="1"/>
  <pageMargins left="0.7480314960629921" right="0.275" top="0.15694444444444444" bottom="0.11805555555555555" header="0.15694444444444444" footer="0.07847222222222222"/>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indexed="14"/>
    <pageSetUpPr fitToPage="1"/>
  </sheetPr>
  <dimension ref="A1:D11"/>
  <sheetViews>
    <sheetView showZeros="0" zoomScalePageLayoutView="0" workbookViewId="0" topLeftCell="A1">
      <selection activeCell="A9" sqref="A9"/>
    </sheetView>
  </sheetViews>
  <sheetFormatPr defaultColWidth="8.00390625" defaultRowHeight="14.25"/>
  <cols>
    <col min="1" max="1" width="48.50390625" style="0" customWidth="1"/>
    <col min="2" max="2" width="21.875" style="0" customWidth="1"/>
    <col min="3" max="3" width="27.375" style="0" customWidth="1"/>
    <col min="4" max="4" width="23.875" style="0" customWidth="1"/>
  </cols>
  <sheetData>
    <row r="1" spans="1:4" ht="14.25">
      <c r="A1" s="138"/>
      <c r="B1" s="138"/>
      <c r="C1" s="138"/>
      <c r="D1" s="138"/>
    </row>
    <row r="2" spans="1:4" ht="33.75" customHeight="1">
      <c r="A2" s="139" t="s">
        <v>697</v>
      </c>
      <c r="B2" s="138"/>
      <c r="C2" s="138"/>
      <c r="D2" s="138"/>
    </row>
    <row r="3" spans="1:4" s="137" customFormat="1" ht="33.75" customHeight="1">
      <c r="A3" s="384" t="s">
        <v>698</v>
      </c>
      <c r="B3" s="384"/>
      <c r="C3" s="384"/>
      <c r="D3" s="384"/>
    </row>
    <row r="4" spans="1:4" s="137" customFormat="1" ht="16.5" customHeight="1">
      <c r="A4" s="140"/>
      <c r="B4" s="141"/>
      <c r="C4" s="141"/>
      <c r="D4" s="141" t="s">
        <v>3</v>
      </c>
    </row>
    <row r="5" spans="1:4" s="137" customFormat="1" ht="42.75" customHeight="1">
      <c r="A5" s="142" t="s">
        <v>699</v>
      </c>
      <c r="B5" s="142" t="s">
        <v>700</v>
      </c>
      <c r="C5" s="142" t="s">
        <v>701</v>
      </c>
      <c r="D5" s="142" t="s">
        <v>702</v>
      </c>
    </row>
    <row r="6" spans="1:4" s="137" customFormat="1" ht="45" customHeight="1">
      <c r="A6" s="143" t="s">
        <v>703</v>
      </c>
      <c r="B6" s="144" t="s">
        <v>704</v>
      </c>
      <c r="C6" s="145" t="s">
        <v>410</v>
      </c>
      <c r="D6" s="146">
        <v>0</v>
      </c>
    </row>
    <row r="7" spans="1:4" s="137" customFormat="1" ht="45" customHeight="1">
      <c r="A7" s="147" t="s">
        <v>705</v>
      </c>
      <c r="B7" s="146">
        <v>0</v>
      </c>
      <c r="C7" s="145" t="s">
        <v>410</v>
      </c>
      <c r="D7" s="146">
        <v>0</v>
      </c>
    </row>
    <row r="8" spans="1:4" s="137" customFormat="1" ht="45" customHeight="1">
      <c r="A8" s="147" t="s">
        <v>706</v>
      </c>
      <c r="B8" s="146">
        <v>0</v>
      </c>
      <c r="C8" s="145"/>
      <c r="D8" s="146">
        <v>0</v>
      </c>
    </row>
    <row r="9" spans="1:4" s="137" customFormat="1" ht="45" customHeight="1">
      <c r="A9" s="148"/>
      <c r="B9" s="149"/>
      <c r="C9" s="150" t="s">
        <v>707</v>
      </c>
      <c r="D9" s="144" t="s">
        <v>704</v>
      </c>
    </row>
    <row r="10" spans="1:4" s="137" customFormat="1" ht="45" customHeight="1">
      <c r="A10" s="145" t="s">
        <v>410</v>
      </c>
      <c r="B10" s="151"/>
      <c r="C10" s="152" t="s">
        <v>708</v>
      </c>
      <c r="D10" s="144" t="s">
        <v>704</v>
      </c>
    </row>
    <row r="11" spans="1:4" s="137" customFormat="1" ht="45" customHeight="1">
      <c r="A11" s="153" t="s">
        <v>709</v>
      </c>
      <c r="B11" s="151" t="str">
        <f>B6</f>
        <v>0</v>
      </c>
      <c r="C11" s="152" t="s">
        <v>710</v>
      </c>
      <c r="D11" s="144" t="s">
        <v>704</v>
      </c>
    </row>
  </sheetData>
  <sheetProtection/>
  <mergeCells count="1">
    <mergeCell ref="A3:D3"/>
  </mergeCells>
  <printOptions horizontalCentered="1"/>
  <pageMargins left="0.7480314960629921" right="0.7480314960629921" top="0.5902777777777778" bottom="1.1023622047244095" header="0.5118110236220472" footer="0.7086614173228347"/>
  <pageSetup fitToHeight="1" fitToWidth="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indexed="14"/>
  </sheetPr>
  <dimension ref="A1:G11"/>
  <sheetViews>
    <sheetView showZeros="0" zoomScalePageLayoutView="0" workbookViewId="0" topLeftCell="A1">
      <selection activeCell="A5" sqref="A5"/>
    </sheetView>
  </sheetViews>
  <sheetFormatPr defaultColWidth="8.00390625" defaultRowHeight="14.25"/>
  <cols>
    <col min="1" max="1" width="27.875" style="21" customWidth="1"/>
    <col min="2" max="2" width="16.25390625" style="25" customWidth="1"/>
    <col min="3" max="3" width="15.25390625" style="25" customWidth="1"/>
    <col min="4" max="4" width="14.625" style="25" customWidth="1"/>
    <col min="5" max="5" width="14.00390625" style="25" customWidth="1"/>
    <col min="6" max="6" width="13.25390625" style="25" customWidth="1"/>
    <col min="7" max="16384" width="8.00390625" style="21" customWidth="1"/>
  </cols>
  <sheetData>
    <row r="1" spans="1:7" ht="14.25">
      <c r="A1" s="126"/>
      <c r="B1" s="127"/>
      <c r="C1" s="127"/>
      <c r="D1" s="127"/>
      <c r="E1" s="127"/>
      <c r="F1" s="127"/>
      <c r="G1" s="126"/>
    </row>
    <row r="2" spans="1:7" ht="19.5" customHeight="1">
      <c r="A2" s="128" t="s">
        <v>711</v>
      </c>
      <c r="B2" s="129"/>
      <c r="C2" s="129"/>
      <c r="D2" s="129"/>
      <c r="E2" s="129"/>
      <c r="F2" s="129"/>
      <c r="G2" s="130"/>
    </row>
    <row r="3" spans="1:7" ht="30.75" customHeight="1">
      <c r="A3" s="393" t="s">
        <v>712</v>
      </c>
      <c r="B3" s="393"/>
      <c r="C3" s="393"/>
      <c r="D3" s="393"/>
      <c r="E3" s="393"/>
      <c r="F3" s="393"/>
      <c r="G3" s="130"/>
    </row>
    <row r="4" spans="1:7" s="126" customFormat="1" ht="22.5" customHeight="1">
      <c r="A4" s="131"/>
      <c r="B4" s="129"/>
      <c r="C4" s="129"/>
      <c r="D4" s="129"/>
      <c r="E4" s="129"/>
      <c r="F4" s="129" t="s">
        <v>3</v>
      </c>
      <c r="G4" s="130"/>
    </row>
    <row r="5" spans="1:7" ht="49.5" customHeight="1">
      <c r="A5" s="132" t="s">
        <v>701</v>
      </c>
      <c r="B5" s="133" t="s">
        <v>700</v>
      </c>
      <c r="C5" s="133" t="s">
        <v>713</v>
      </c>
      <c r="D5" s="133" t="s">
        <v>702</v>
      </c>
      <c r="E5" s="133" t="s">
        <v>714</v>
      </c>
      <c r="F5" s="133" t="s">
        <v>715</v>
      </c>
      <c r="G5" s="130"/>
    </row>
    <row r="6" spans="1:7" ht="49.5" customHeight="1">
      <c r="A6" s="132" t="s">
        <v>716</v>
      </c>
      <c r="B6" s="134">
        <v>4039.15</v>
      </c>
      <c r="C6" s="134">
        <v>10280.04</v>
      </c>
      <c r="D6" s="134">
        <v>4938.88</v>
      </c>
      <c r="E6" s="134">
        <v>-78.74</v>
      </c>
      <c r="F6" s="134">
        <v>1083.96</v>
      </c>
      <c r="G6" s="130"/>
    </row>
    <row r="7" spans="1:7" ht="49.5" customHeight="1">
      <c r="A7" s="135" t="s">
        <v>717</v>
      </c>
      <c r="B7" s="136">
        <v>754.38</v>
      </c>
      <c r="C7" s="136">
        <v>402.45</v>
      </c>
      <c r="D7" s="136">
        <v>2072.83</v>
      </c>
      <c r="E7" s="136">
        <v>-385.69</v>
      </c>
      <c r="F7" s="136">
        <v>16.75</v>
      </c>
      <c r="G7" s="130"/>
    </row>
    <row r="8" spans="1:7" ht="49.5" customHeight="1">
      <c r="A8" s="135" t="s">
        <v>718</v>
      </c>
      <c r="B8" s="134">
        <v>3041.15</v>
      </c>
      <c r="C8" s="134">
        <v>9877.59</v>
      </c>
      <c r="D8" s="134">
        <v>2866.05</v>
      </c>
      <c r="E8" s="134">
        <v>306.95</v>
      </c>
      <c r="F8" s="134">
        <v>1067.21</v>
      </c>
      <c r="G8" s="130"/>
    </row>
    <row r="9" spans="1:7" ht="49.5" customHeight="1">
      <c r="A9" s="135" t="s">
        <v>719</v>
      </c>
      <c r="B9" s="136">
        <v>128.12</v>
      </c>
      <c r="C9" s="134"/>
      <c r="D9" s="134"/>
      <c r="E9" s="134"/>
      <c r="F9" s="134">
        <f>SUM(F7:F8)</f>
        <v>1083.96</v>
      </c>
      <c r="G9" s="130"/>
    </row>
    <row r="10" spans="1:7" ht="49.5" customHeight="1">
      <c r="A10" s="135" t="s">
        <v>720</v>
      </c>
      <c r="B10" s="136">
        <v>115.5</v>
      </c>
      <c r="C10" s="134"/>
      <c r="D10" s="134"/>
      <c r="E10" s="134"/>
      <c r="F10" s="134"/>
      <c r="G10" s="130"/>
    </row>
    <row r="11" spans="1:7" ht="49.5" customHeight="1">
      <c r="A11" s="135" t="s">
        <v>721</v>
      </c>
      <c r="B11" s="134">
        <v>0</v>
      </c>
      <c r="C11" s="134">
        <v>0</v>
      </c>
      <c r="D11" s="134">
        <v>0</v>
      </c>
      <c r="E11" s="134">
        <v>0</v>
      </c>
      <c r="F11" s="134">
        <v>0</v>
      </c>
      <c r="G11" s="130"/>
    </row>
  </sheetData>
  <sheetProtection/>
  <mergeCells count="1">
    <mergeCell ref="A3:F3"/>
  </mergeCells>
  <printOptions horizontalCentered="1"/>
  <pageMargins left="0.8661417322834646" right="0.7480314960629921" top="0.5902777777777778" bottom="1.3777777777777778" header="0.5118110236220472" footer="0.8661417322834646"/>
  <pageSetup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V158"/>
  <sheetViews>
    <sheetView zoomScalePageLayoutView="0" workbookViewId="0" topLeftCell="A100">
      <selection activeCell="O97" sqref="O97"/>
    </sheetView>
  </sheetViews>
  <sheetFormatPr defaultColWidth="9.00390625" defaultRowHeight="14.25"/>
  <cols>
    <col min="1" max="1" width="4.375" style="83" customWidth="1"/>
    <col min="2" max="2" width="19.375" style="84" customWidth="1"/>
    <col min="3" max="3" width="4.375" style="83" customWidth="1"/>
    <col min="4" max="5" width="3.375" style="83" customWidth="1"/>
    <col min="6" max="7" width="11.00390625" style="85" customWidth="1"/>
    <col min="8" max="8" width="10.75390625" style="85" customWidth="1"/>
    <col min="9" max="10" width="9.25390625" style="85" customWidth="1"/>
    <col min="11" max="11" width="10.375" style="85" customWidth="1"/>
    <col min="12" max="12" width="11.50390625" style="86" customWidth="1"/>
    <col min="13" max="13" width="10.00390625" style="86" customWidth="1"/>
    <col min="14" max="14" width="9.25390625" style="86" customWidth="1"/>
    <col min="15" max="15" width="8.125" style="86" customWidth="1"/>
    <col min="16" max="16" width="9.25390625" style="86" customWidth="1"/>
    <col min="17" max="18" width="8.125" style="86" customWidth="1"/>
    <col min="19" max="19" width="9.25390625" style="86" customWidth="1"/>
    <col min="20" max="20" width="8.125" style="86" customWidth="1"/>
    <col min="21" max="21" width="6.75390625" style="86" customWidth="1"/>
    <col min="22" max="22" width="6.875" style="86" customWidth="1"/>
    <col min="23" max="16384" width="9.00390625" style="86" customWidth="1"/>
  </cols>
  <sheetData>
    <row r="1" spans="1:22" ht="18.75">
      <c r="A1" s="421" t="s">
        <v>722</v>
      </c>
      <c r="B1" s="421"/>
      <c r="F1" s="87"/>
      <c r="G1" s="87"/>
      <c r="H1" s="87"/>
      <c r="I1" s="87"/>
      <c r="J1" s="87"/>
      <c r="K1" s="87"/>
      <c r="L1" s="78"/>
      <c r="M1" s="78"/>
      <c r="N1" s="78"/>
      <c r="O1" s="78"/>
      <c r="P1" s="78"/>
      <c r="Q1" s="78"/>
      <c r="R1" s="78"/>
      <c r="S1" s="78"/>
      <c r="T1" s="78"/>
      <c r="U1" s="78"/>
      <c r="V1" s="78"/>
    </row>
    <row r="2" spans="1:22" ht="22.5">
      <c r="A2" s="422" t="s">
        <v>723</v>
      </c>
      <c r="B2" s="423"/>
      <c r="C2" s="422"/>
      <c r="D2" s="422"/>
      <c r="E2" s="422"/>
      <c r="F2" s="424"/>
      <c r="G2" s="424"/>
      <c r="H2" s="424"/>
      <c r="I2" s="424"/>
      <c r="J2" s="424"/>
      <c r="K2" s="424"/>
      <c r="L2" s="425"/>
      <c r="M2" s="425"/>
      <c r="N2" s="425"/>
      <c r="O2" s="425"/>
      <c r="P2" s="425"/>
      <c r="Q2" s="425"/>
      <c r="R2" s="78"/>
      <c r="S2" s="78"/>
      <c r="T2" s="78"/>
      <c r="U2" s="78"/>
      <c r="V2" s="78"/>
    </row>
    <row r="3" spans="1:22" ht="15" customHeight="1">
      <c r="A3" s="88"/>
      <c r="B3" s="89"/>
      <c r="C3" s="88"/>
      <c r="D3" s="88"/>
      <c r="E3" s="88"/>
      <c r="F3" s="90"/>
      <c r="G3" s="90"/>
      <c r="H3" s="90"/>
      <c r="I3" s="90"/>
      <c r="J3" s="90"/>
      <c r="K3" s="90"/>
      <c r="L3" s="100"/>
      <c r="M3" s="100"/>
      <c r="N3" s="100"/>
      <c r="O3" s="100"/>
      <c r="P3" s="100"/>
      <c r="Q3" s="100"/>
      <c r="R3" s="78"/>
      <c r="S3" s="78"/>
      <c r="T3" s="426" t="s">
        <v>724</v>
      </c>
      <c r="U3" s="426"/>
      <c r="V3" s="78"/>
    </row>
    <row r="4" spans="1:22" ht="14.25">
      <c r="A4" s="420" t="s">
        <v>725</v>
      </c>
      <c r="B4" s="414" t="s">
        <v>726</v>
      </c>
      <c r="C4" s="435" t="s">
        <v>605</v>
      </c>
      <c r="D4" s="436"/>
      <c r="E4" s="437"/>
      <c r="F4" s="434" t="s">
        <v>727</v>
      </c>
      <c r="G4" s="434"/>
      <c r="H4" s="434"/>
      <c r="I4" s="434"/>
      <c r="J4" s="434"/>
      <c r="K4" s="397" t="s">
        <v>607</v>
      </c>
      <c r="L4" s="431" t="s">
        <v>728</v>
      </c>
      <c r="M4" s="427" t="s">
        <v>729</v>
      </c>
      <c r="N4" s="428"/>
      <c r="O4" s="428"/>
      <c r="P4" s="428"/>
      <c r="Q4" s="428"/>
      <c r="R4" s="428"/>
      <c r="S4" s="428"/>
      <c r="T4" s="428"/>
      <c r="U4" s="428"/>
      <c r="V4" s="429"/>
    </row>
    <row r="5" spans="1:22" ht="18.75" customHeight="1">
      <c r="A5" s="420"/>
      <c r="B5" s="414"/>
      <c r="C5" s="438"/>
      <c r="D5" s="439"/>
      <c r="E5" s="440"/>
      <c r="F5" s="434"/>
      <c r="G5" s="434"/>
      <c r="H5" s="434"/>
      <c r="I5" s="434"/>
      <c r="J5" s="434"/>
      <c r="K5" s="398"/>
      <c r="L5" s="432"/>
      <c r="M5" s="427" t="s">
        <v>730</v>
      </c>
      <c r="N5" s="428"/>
      <c r="O5" s="429"/>
      <c r="P5" s="430" t="s">
        <v>80</v>
      </c>
      <c r="Q5" s="430"/>
      <c r="R5" s="395" t="s">
        <v>141</v>
      </c>
      <c r="S5" s="395" t="s">
        <v>731</v>
      </c>
      <c r="T5" s="396" t="s">
        <v>732</v>
      </c>
      <c r="U5" s="396" t="s">
        <v>733</v>
      </c>
      <c r="V5" s="395" t="s">
        <v>734</v>
      </c>
    </row>
    <row r="6" spans="1:22" ht="39" customHeight="1">
      <c r="A6" s="420"/>
      <c r="B6" s="414"/>
      <c r="C6" s="405" t="s">
        <v>69</v>
      </c>
      <c r="D6" s="405" t="s">
        <v>70</v>
      </c>
      <c r="E6" s="405" t="s">
        <v>71</v>
      </c>
      <c r="F6" s="92" t="s">
        <v>607</v>
      </c>
      <c r="G6" s="92" t="s">
        <v>735</v>
      </c>
      <c r="H6" s="92" t="s">
        <v>736</v>
      </c>
      <c r="I6" s="92" t="s">
        <v>737</v>
      </c>
      <c r="J6" s="92" t="s">
        <v>738</v>
      </c>
      <c r="K6" s="399"/>
      <c r="L6" s="433"/>
      <c r="M6" s="101" t="s">
        <v>739</v>
      </c>
      <c r="N6" s="101" t="s">
        <v>740</v>
      </c>
      <c r="O6" s="101" t="s">
        <v>741</v>
      </c>
      <c r="P6" s="101" t="s">
        <v>742</v>
      </c>
      <c r="Q6" s="101" t="s">
        <v>743</v>
      </c>
      <c r="R6" s="395"/>
      <c r="S6" s="395"/>
      <c r="T6" s="396"/>
      <c r="U6" s="396"/>
      <c r="V6" s="395"/>
    </row>
    <row r="7" spans="1:22" s="77" customFormat="1" ht="19.5" customHeight="1">
      <c r="A7" s="420"/>
      <c r="B7" s="415"/>
      <c r="C7" s="406"/>
      <c r="D7" s="406"/>
      <c r="E7" s="406"/>
      <c r="F7" s="91">
        <v>1</v>
      </c>
      <c r="G7" s="91">
        <v>2</v>
      </c>
      <c r="H7" s="91">
        <v>3</v>
      </c>
      <c r="I7" s="91">
        <v>4</v>
      </c>
      <c r="J7" s="91">
        <v>5</v>
      </c>
      <c r="K7" s="91">
        <v>6</v>
      </c>
      <c r="L7" s="91">
        <v>7</v>
      </c>
      <c r="M7" s="91">
        <v>8</v>
      </c>
      <c r="N7" s="91">
        <v>9</v>
      </c>
      <c r="O7" s="91">
        <v>10</v>
      </c>
      <c r="P7" s="91">
        <v>11</v>
      </c>
      <c r="Q7" s="91">
        <v>12</v>
      </c>
      <c r="R7" s="91">
        <v>13</v>
      </c>
      <c r="S7" s="91">
        <v>14</v>
      </c>
      <c r="T7" s="91">
        <v>15</v>
      </c>
      <c r="U7" s="91">
        <v>16</v>
      </c>
      <c r="V7" s="91">
        <v>17</v>
      </c>
    </row>
    <row r="8" spans="1:22" ht="24.75" customHeight="1">
      <c r="A8" s="420"/>
      <c r="B8" s="414"/>
      <c r="C8" s="407"/>
      <c r="D8" s="407"/>
      <c r="E8" s="407"/>
      <c r="F8" s="92">
        <f aca="true" t="shared" si="0" ref="F8:F13">SUM(G8:J8)</f>
        <v>28340.5029</v>
      </c>
      <c r="G8" s="92">
        <f>SUM(G9:G158)</f>
        <v>13198.854899999998</v>
      </c>
      <c r="H8" s="92">
        <f>SUM(H9:H158)</f>
        <v>10985.868</v>
      </c>
      <c r="I8" s="92">
        <f>SUM(I9:I158)</f>
        <v>3859.78</v>
      </c>
      <c r="J8" s="92">
        <f>SUM(J9:J158)</f>
        <v>296</v>
      </c>
      <c r="K8" s="92">
        <f>SUM(L8:V8)</f>
        <v>28340.5029</v>
      </c>
      <c r="L8" s="92">
        <f aca="true" t="shared" si="1" ref="L8:V8">SUM(L9:L158)</f>
        <v>21205.857000000004</v>
      </c>
      <c r="M8" s="92">
        <f t="shared" si="1"/>
        <v>4618.8759</v>
      </c>
      <c r="N8" s="92">
        <f t="shared" si="1"/>
        <v>1629.17</v>
      </c>
      <c r="O8" s="92">
        <f t="shared" si="1"/>
        <v>15</v>
      </c>
      <c r="P8" s="92">
        <f t="shared" si="1"/>
        <v>0</v>
      </c>
      <c r="Q8" s="92">
        <f t="shared" si="1"/>
        <v>0</v>
      </c>
      <c r="R8" s="92">
        <f t="shared" si="1"/>
        <v>29.5</v>
      </c>
      <c r="S8" s="92">
        <f t="shared" si="1"/>
        <v>834.5</v>
      </c>
      <c r="T8" s="92">
        <f t="shared" si="1"/>
        <v>7.6</v>
      </c>
      <c r="U8" s="92">
        <f t="shared" si="1"/>
        <v>0</v>
      </c>
      <c r="V8" s="92">
        <f t="shared" si="1"/>
        <v>0</v>
      </c>
    </row>
    <row r="9" spans="1:22" s="78" customFormat="1" ht="22.5" customHeight="1">
      <c r="A9" s="93">
        <v>1</v>
      </c>
      <c r="B9" s="94" t="s">
        <v>744</v>
      </c>
      <c r="C9" s="93" t="s">
        <v>745</v>
      </c>
      <c r="D9" s="93" t="s">
        <v>613</v>
      </c>
      <c r="E9" s="93" t="s">
        <v>609</v>
      </c>
      <c r="F9" s="95">
        <f t="shared" si="0"/>
        <v>102</v>
      </c>
      <c r="G9" s="96">
        <v>29</v>
      </c>
      <c r="H9" s="96">
        <v>50</v>
      </c>
      <c r="I9" s="96">
        <v>23</v>
      </c>
      <c r="J9" s="96"/>
      <c r="K9" s="92">
        <f aca="true" t="shared" si="2" ref="K9:K40">SUM(L9:V9)</f>
        <v>102</v>
      </c>
      <c r="L9" s="102">
        <v>102</v>
      </c>
      <c r="M9" s="102"/>
      <c r="N9" s="102"/>
      <c r="O9" s="102"/>
      <c r="P9" s="102"/>
      <c r="Q9" s="102"/>
      <c r="R9" s="108"/>
      <c r="S9" s="92"/>
      <c r="T9" s="108"/>
      <c r="U9" s="108"/>
      <c r="V9" s="108"/>
    </row>
    <row r="10" spans="1:22" ht="14.25">
      <c r="A10" s="93">
        <v>2</v>
      </c>
      <c r="B10" s="94" t="s">
        <v>746</v>
      </c>
      <c r="C10" s="93" t="s">
        <v>747</v>
      </c>
      <c r="D10" s="93" t="s">
        <v>609</v>
      </c>
      <c r="E10" s="93" t="s">
        <v>621</v>
      </c>
      <c r="F10" s="95">
        <f t="shared" si="0"/>
        <v>76</v>
      </c>
      <c r="G10" s="96">
        <v>6</v>
      </c>
      <c r="H10" s="96">
        <v>70</v>
      </c>
      <c r="I10" s="96"/>
      <c r="J10" s="96"/>
      <c r="K10" s="92">
        <f t="shared" si="2"/>
        <v>76</v>
      </c>
      <c r="L10" s="102">
        <v>6</v>
      </c>
      <c r="M10" s="102"/>
      <c r="N10" s="102">
        <v>70</v>
      </c>
      <c r="O10" s="102"/>
      <c r="P10" s="102"/>
      <c r="Q10" s="102"/>
      <c r="R10" s="108"/>
      <c r="S10" s="92"/>
      <c r="T10" s="108"/>
      <c r="U10" s="108"/>
      <c r="V10" s="108"/>
    </row>
    <row r="11" spans="1:22" ht="14.25">
      <c r="A11" s="93">
        <v>3</v>
      </c>
      <c r="B11" s="94" t="s">
        <v>748</v>
      </c>
      <c r="C11" s="93" t="s">
        <v>747</v>
      </c>
      <c r="D11" s="93" t="s">
        <v>609</v>
      </c>
      <c r="E11" s="93" t="s">
        <v>624</v>
      </c>
      <c r="F11" s="95">
        <f t="shared" si="0"/>
        <v>70</v>
      </c>
      <c r="G11" s="96">
        <v>30</v>
      </c>
      <c r="H11" s="96"/>
      <c r="I11" s="96">
        <v>40</v>
      </c>
      <c r="J11" s="96"/>
      <c r="K11" s="92">
        <f t="shared" si="2"/>
        <v>70</v>
      </c>
      <c r="L11" s="102">
        <v>70</v>
      </c>
      <c r="M11" s="102"/>
      <c r="N11" s="102"/>
      <c r="O11" s="102"/>
      <c r="P11" s="102"/>
      <c r="Q11" s="102"/>
      <c r="R11" s="108"/>
      <c r="S11" s="92"/>
      <c r="T11" s="108"/>
      <c r="U11" s="108"/>
      <c r="V11" s="108"/>
    </row>
    <row r="12" spans="1:22" ht="14.25">
      <c r="A12" s="93">
        <v>4</v>
      </c>
      <c r="B12" s="94" t="s">
        <v>749</v>
      </c>
      <c r="C12" s="93" t="s">
        <v>750</v>
      </c>
      <c r="D12" s="93" t="s">
        <v>611</v>
      </c>
      <c r="E12" s="93" t="s">
        <v>615</v>
      </c>
      <c r="F12" s="95">
        <f t="shared" si="0"/>
        <v>79.7</v>
      </c>
      <c r="G12" s="96">
        <v>35.7</v>
      </c>
      <c r="H12" s="96">
        <v>32</v>
      </c>
      <c r="I12" s="96">
        <v>12</v>
      </c>
      <c r="J12" s="96"/>
      <c r="K12" s="92">
        <f t="shared" si="2"/>
        <v>79.7</v>
      </c>
      <c r="L12" s="102">
        <v>79.7</v>
      </c>
      <c r="M12" s="102"/>
      <c r="N12" s="102"/>
      <c r="O12" s="102"/>
      <c r="P12" s="102"/>
      <c r="Q12" s="102"/>
      <c r="R12" s="108"/>
      <c r="S12" s="92"/>
      <c r="T12" s="108"/>
      <c r="U12" s="108"/>
      <c r="V12" s="108"/>
    </row>
    <row r="13" spans="1:22" ht="14.25">
      <c r="A13" s="93">
        <v>5</v>
      </c>
      <c r="B13" s="94" t="s">
        <v>751</v>
      </c>
      <c r="C13" s="93" t="s">
        <v>747</v>
      </c>
      <c r="D13" s="93" t="s">
        <v>611</v>
      </c>
      <c r="E13" s="93" t="s">
        <v>752</v>
      </c>
      <c r="F13" s="95">
        <f t="shared" si="0"/>
        <v>73</v>
      </c>
      <c r="G13" s="96">
        <v>34</v>
      </c>
      <c r="H13" s="96">
        <v>25</v>
      </c>
      <c r="I13" s="96">
        <v>14</v>
      </c>
      <c r="J13" s="96"/>
      <c r="K13" s="92">
        <f t="shared" si="2"/>
        <v>73</v>
      </c>
      <c r="L13" s="102">
        <v>73</v>
      </c>
      <c r="M13" s="102"/>
      <c r="N13" s="102"/>
      <c r="O13" s="102"/>
      <c r="P13" s="102"/>
      <c r="Q13" s="102"/>
      <c r="R13" s="108"/>
      <c r="S13" s="92"/>
      <c r="T13" s="108"/>
      <c r="U13" s="108"/>
      <c r="V13" s="108"/>
    </row>
    <row r="14" spans="1:22" ht="14.25">
      <c r="A14" s="416" t="s">
        <v>753</v>
      </c>
      <c r="B14" s="408" t="s">
        <v>754</v>
      </c>
      <c r="C14" s="97" t="s">
        <v>745</v>
      </c>
      <c r="D14" s="97" t="s">
        <v>755</v>
      </c>
      <c r="E14" s="97" t="s">
        <v>615</v>
      </c>
      <c r="F14" s="403">
        <f>SUM(G14:J15)</f>
        <v>16.5</v>
      </c>
      <c r="G14" s="96">
        <v>6</v>
      </c>
      <c r="H14" s="96"/>
      <c r="I14" s="96">
        <v>3</v>
      </c>
      <c r="J14" s="96"/>
      <c r="K14" s="397">
        <v>16.5</v>
      </c>
      <c r="L14" s="102">
        <v>9</v>
      </c>
      <c r="M14" s="102"/>
      <c r="N14" s="102"/>
      <c r="O14" s="102"/>
      <c r="P14" s="102"/>
      <c r="Q14" s="102"/>
      <c r="R14" s="108"/>
      <c r="S14" s="92"/>
      <c r="T14" s="108"/>
      <c r="U14" s="108"/>
      <c r="V14" s="108"/>
    </row>
    <row r="15" spans="1:22" ht="14.25">
      <c r="A15" s="418"/>
      <c r="B15" s="410"/>
      <c r="C15" s="93" t="s">
        <v>745</v>
      </c>
      <c r="D15" s="93" t="s">
        <v>755</v>
      </c>
      <c r="E15" s="93" t="s">
        <v>609</v>
      </c>
      <c r="F15" s="402"/>
      <c r="G15" s="96">
        <v>7.5</v>
      </c>
      <c r="H15" s="96"/>
      <c r="I15" s="103"/>
      <c r="J15" s="96"/>
      <c r="K15" s="399"/>
      <c r="L15" s="102">
        <v>7.5</v>
      </c>
      <c r="M15" s="102"/>
      <c r="N15" s="102"/>
      <c r="O15" s="102"/>
      <c r="P15" s="102"/>
      <c r="Q15" s="102"/>
      <c r="R15" s="108"/>
      <c r="S15" s="92"/>
      <c r="T15" s="108"/>
      <c r="U15" s="108"/>
      <c r="V15" s="108"/>
    </row>
    <row r="16" spans="1:22" ht="14.25">
      <c r="A16" s="93" t="s">
        <v>756</v>
      </c>
      <c r="B16" s="94" t="s">
        <v>757</v>
      </c>
      <c r="C16" s="93" t="s">
        <v>745</v>
      </c>
      <c r="D16" s="93" t="s">
        <v>755</v>
      </c>
      <c r="E16" s="93" t="s">
        <v>609</v>
      </c>
      <c r="F16" s="95">
        <f aca="true" t="shared" si="3" ref="F16:F29">SUM(G16:J16)</f>
        <v>10.1</v>
      </c>
      <c r="G16" s="96">
        <v>3.5</v>
      </c>
      <c r="H16" s="96"/>
      <c r="I16" s="96">
        <v>6.6</v>
      </c>
      <c r="J16" s="96"/>
      <c r="K16" s="92">
        <f t="shared" si="2"/>
        <v>10.1</v>
      </c>
      <c r="L16" s="102">
        <v>10.1</v>
      </c>
      <c r="M16" s="102"/>
      <c r="N16" s="102"/>
      <c r="O16" s="102"/>
      <c r="P16" s="102"/>
      <c r="Q16" s="102"/>
      <c r="R16" s="108"/>
      <c r="S16" s="92"/>
      <c r="T16" s="108"/>
      <c r="U16" s="108"/>
      <c r="V16" s="108"/>
    </row>
    <row r="17" spans="1:22" ht="14.25">
      <c r="A17" s="93" t="s">
        <v>758</v>
      </c>
      <c r="B17" s="94" t="s">
        <v>759</v>
      </c>
      <c r="C17" s="93" t="s">
        <v>750</v>
      </c>
      <c r="D17" s="93" t="s">
        <v>611</v>
      </c>
      <c r="E17" s="93" t="s">
        <v>615</v>
      </c>
      <c r="F17" s="95">
        <f t="shared" si="3"/>
        <v>59.8</v>
      </c>
      <c r="G17" s="96">
        <v>53</v>
      </c>
      <c r="H17" s="96">
        <v>4</v>
      </c>
      <c r="I17" s="96">
        <v>2.8</v>
      </c>
      <c r="J17" s="96"/>
      <c r="K17" s="92">
        <f t="shared" si="2"/>
        <v>59.8</v>
      </c>
      <c r="L17" s="102">
        <v>59.8</v>
      </c>
      <c r="M17" s="102"/>
      <c r="N17" s="102"/>
      <c r="O17" s="102"/>
      <c r="P17" s="102"/>
      <c r="Q17" s="102"/>
      <c r="R17" s="108"/>
      <c r="S17" s="92"/>
      <c r="T17" s="108"/>
      <c r="U17" s="108"/>
      <c r="V17" s="108"/>
    </row>
    <row r="18" spans="1:22" ht="14.25">
      <c r="A18" s="93" t="s">
        <v>760</v>
      </c>
      <c r="B18" s="94" t="s">
        <v>761</v>
      </c>
      <c r="C18" s="93" t="s">
        <v>747</v>
      </c>
      <c r="D18" s="93" t="s">
        <v>609</v>
      </c>
      <c r="E18" s="93" t="s">
        <v>621</v>
      </c>
      <c r="F18" s="95">
        <f t="shared" si="3"/>
        <v>10.29</v>
      </c>
      <c r="G18" s="96">
        <v>10.29</v>
      </c>
      <c r="H18" s="96"/>
      <c r="I18" s="96"/>
      <c r="J18" s="96"/>
      <c r="K18" s="92">
        <f t="shared" si="2"/>
        <v>10.29</v>
      </c>
      <c r="L18" s="102">
        <v>10.29</v>
      </c>
      <c r="M18" s="102"/>
      <c r="N18" s="102"/>
      <c r="O18" s="102"/>
      <c r="P18" s="102"/>
      <c r="Q18" s="102"/>
      <c r="R18" s="108"/>
      <c r="S18" s="92"/>
      <c r="T18" s="108"/>
      <c r="U18" s="108"/>
      <c r="V18" s="108"/>
    </row>
    <row r="19" spans="1:22" s="79" customFormat="1" ht="14.25">
      <c r="A19" s="93" t="s">
        <v>762</v>
      </c>
      <c r="B19" s="94" t="s">
        <v>763</v>
      </c>
      <c r="C19" s="93" t="s">
        <v>745</v>
      </c>
      <c r="D19" s="93" t="s">
        <v>764</v>
      </c>
      <c r="E19" s="93" t="s">
        <v>609</v>
      </c>
      <c r="F19" s="95">
        <f t="shared" si="3"/>
        <v>220.9</v>
      </c>
      <c r="G19" s="96">
        <v>100.9</v>
      </c>
      <c r="H19" s="98">
        <v>22</v>
      </c>
      <c r="I19" s="96">
        <v>80</v>
      </c>
      <c r="J19" s="96">
        <v>18</v>
      </c>
      <c r="K19" s="92">
        <f t="shared" si="2"/>
        <v>220.9</v>
      </c>
      <c r="L19" s="102">
        <v>220.9</v>
      </c>
      <c r="M19" s="102"/>
      <c r="N19" s="102"/>
      <c r="O19" s="102"/>
      <c r="P19" s="102"/>
      <c r="Q19" s="102"/>
      <c r="R19" s="108"/>
      <c r="S19" s="92"/>
      <c r="T19" s="108"/>
      <c r="U19" s="108"/>
      <c r="V19" s="108"/>
    </row>
    <row r="20" spans="1:22" s="79" customFormat="1" ht="14.25">
      <c r="A20" s="93" t="s">
        <v>765</v>
      </c>
      <c r="B20" s="94" t="s">
        <v>766</v>
      </c>
      <c r="C20" s="93" t="s">
        <v>750</v>
      </c>
      <c r="D20" s="93" t="s">
        <v>611</v>
      </c>
      <c r="E20" s="93" t="s">
        <v>611</v>
      </c>
      <c r="F20" s="95">
        <f t="shared" si="3"/>
        <v>14.74</v>
      </c>
      <c r="G20" s="96">
        <v>12.84</v>
      </c>
      <c r="H20" s="96">
        <v>1.5</v>
      </c>
      <c r="I20" s="96">
        <v>0.4</v>
      </c>
      <c r="J20" s="96"/>
      <c r="K20" s="92">
        <f t="shared" si="2"/>
        <v>14.74</v>
      </c>
      <c r="L20" s="102">
        <v>14.74</v>
      </c>
      <c r="M20" s="102"/>
      <c r="N20" s="102"/>
      <c r="O20" s="102"/>
      <c r="P20" s="102"/>
      <c r="Q20" s="102"/>
      <c r="R20" s="108"/>
      <c r="S20" s="92"/>
      <c r="T20" s="108"/>
      <c r="U20" s="108"/>
      <c r="V20" s="108"/>
    </row>
    <row r="21" spans="1:22" s="79" customFormat="1" ht="14.25">
      <c r="A21" s="93" t="s">
        <v>767</v>
      </c>
      <c r="B21" s="94" t="s">
        <v>248</v>
      </c>
      <c r="C21" s="93" t="s">
        <v>750</v>
      </c>
      <c r="D21" s="93" t="s">
        <v>611</v>
      </c>
      <c r="E21" s="93" t="s">
        <v>615</v>
      </c>
      <c r="F21" s="95">
        <f t="shared" si="3"/>
        <v>90.2</v>
      </c>
      <c r="G21" s="96">
        <v>26.2</v>
      </c>
      <c r="H21" s="96">
        <v>42.5</v>
      </c>
      <c r="I21" s="96">
        <v>21.5</v>
      </c>
      <c r="J21" s="96"/>
      <c r="K21" s="92">
        <f t="shared" si="2"/>
        <v>90.2</v>
      </c>
      <c r="L21" s="102">
        <v>90.2</v>
      </c>
      <c r="M21" s="102"/>
      <c r="N21" s="102"/>
      <c r="O21" s="102"/>
      <c r="P21" s="102"/>
      <c r="Q21" s="102"/>
      <c r="R21" s="108"/>
      <c r="S21" s="92"/>
      <c r="T21" s="108"/>
      <c r="U21" s="108"/>
      <c r="V21" s="108"/>
    </row>
    <row r="22" spans="1:22" s="79" customFormat="1" ht="14.25">
      <c r="A22" s="93" t="s">
        <v>752</v>
      </c>
      <c r="B22" s="94" t="s">
        <v>122</v>
      </c>
      <c r="C22" s="93" t="s">
        <v>745</v>
      </c>
      <c r="D22" s="93" t="s">
        <v>613</v>
      </c>
      <c r="E22" s="93" t="s">
        <v>613</v>
      </c>
      <c r="F22" s="95">
        <f t="shared" si="3"/>
        <v>51.8</v>
      </c>
      <c r="G22" s="96">
        <v>9.5</v>
      </c>
      <c r="H22" s="96"/>
      <c r="I22" s="96">
        <v>42.3</v>
      </c>
      <c r="J22" s="96"/>
      <c r="K22" s="92">
        <f t="shared" si="2"/>
        <v>51.8</v>
      </c>
      <c r="L22" s="102">
        <v>51.8</v>
      </c>
      <c r="M22" s="102"/>
      <c r="N22" s="102"/>
      <c r="O22" s="102"/>
      <c r="P22" s="102"/>
      <c r="Q22" s="102"/>
      <c r="R22" s="108"/>
      <c r="S22" s="92"/>
      <c r="T22" s="108"/>
      <c r="U22" s="108"/>
      <c r="V22" s="108"/>
    </row>
    <row r="23" spans="1:22" s="79" customFormat="1" ht="14.25">
      <c r="A23" s="93" t="s">
        <v>768</v>
      </c>
      <c r="B23" s="94" t="s">
        <v>769</v>
      </c>
      <c r="C23" s="93" t="s">
        <v>770</v>
      </c>
      <c r="D23" s="93" t="s">
        <v>611</v>
      </c>
      <c r="E23" s="93" t="s">
        <v>637</v>
      </c>
      <c r="F23" s="95">
        <f t="shared" si="3"/>
        <v>291</v>
      </c>
      <c r="G23" s="96">
        <v>12.6</v>
      </c>
      <c r="H23" s="96">
        <v>276</v>
      </c>
      <c r="I23" s="96">
        <v>2.4</v>
      </c>
      <c r="J23" s="96"/>
      <c r="K23" s="92">
        <f t="shared" si="2"/>
        <v>291</v>
      </c>
      <c r="L23" s="102"/>
      <c r="M23" s="102"/>
      <c r="N23" s="102">
        <v>291</v>
      </c>
      <c r="O23" s="102"/>
      <c r="P23" s="102"/>
      <c r="Q23" s="102"/>
      <c r="R23" s="108"/>
      <c r="S23" s="92"/>
      <c r="T23" s="108"/>
      <c r="U23" s="108"/>
      <c r="V23" s="108"/>
    </row>
    <row r="24" spans="1:22" s="80" customFormat="1" ht="14.25">
      <c r="A24" s="93" t="s">
        <v>771</v>
      </c>
      <c r="B24" s="94" t="s">
        <v>772</v>
      </c>
      <c r="C24" s="93" t="s">
        <v>745</v>
      </c>
      <c r="D24" s="93" t="s">
        <v>613</v>
      </c>
      <c r="E24" s="93" t="s">
        <v>609</v>
      </c>
      <c r="F24" s="95">
        <f t="shared" si="3"/>
        <v>103</v>
      </c>
      <c r="G24" s="96">
        <v>53</v>
      </c>
      <c r="H24" s="96">
        <v>25</v>
      </c>
      <c r="I24" s="96">
        <v>25</v>
      </c>
      <c r="J24" s="96"/>
      <c r="K24" s="92">
        <f t="shared" si="2"/>
        <v>103</v>
      </c>
      <c r="L24" s="102">
        <v>103</v>
      </c>
      <c r="M24" s="102"/>
      <c r="N24" s="102"/>
      <c r="O24" s="102"/>
      <c r="P24" s="102"/>
      <c r="Q24" s="102"/>
      <c r="R24" s="108"/>
      <c r="S24" s="92"/>
      <c r="T24" s="108"/>
      <c r="U24" s="108"/>
      <c r="V24" s="108"/>
    </row>
    <row r="25" spans="1:22" s="79" customFormat="1" ht="14.25">
      <c r="A25" s="93" t="s">
        <v>773</v>
      </c>
      <c r="B25" s="94" t="s">
        <v>774</v>
      </c>
      <c r="C25" s="93" t="s">
        <v>770</v>
      </c>
      <c r="D25" s="93" t="s">
        <v>609</v>
      </c>
      <c r="E25" s="93" t="s">
        <v>626</v>
      </c>
      <c r="F25" s="95">
        <f t="shared" si="3"/>
        <v>25</v>
      </c>
      <c r="G25" s="96">
        <v>5</v>
      </c>
      <c r="H25" s="96">
        <v>3</v>
      </c>
      <c r="I25" s="96">
        <v>17</v>
      </c>
      <c r="J25" s="96"/>
      <c r="K25" s="92">
        <f t="shared" si="2"/>
        <v>25</v>
      </c>
      <c r="L25" s="102">
        <v>5</v>
      </c>
      <c r="M25" s="102">
        <v>16</v>
      </c>
      <c r="N25" s="102">
        <v>4</v>
      </c>
      <c r="O25" s="102"/>
      <c r="P25" s="102"/>
      <c r="Q25" s="102"/>
      <c r="R25" s="108"/>
      <c r="S25" s="92"/>
      <c r="T25" s="108"/>
      <c r="U25" s="108"/>
      <c r="V25" s="108"/>
    </row>
    <row r="26" spans="1:22" s="79" customFormat="1" ht="14.25">
      <c r="A26" s="93" t="s">
        <v>775</v>
      </c>
      <c r="B26" s="94" t="s">
        <v>776</v>
      </c>
      <c r="C26" s="93" t="s">
        <v>777</v>
      </c>
      <c r="D26" s="93" t="s">
        <v>611</v>
      </c>
      <c r="E26" s="93" t="s">
        <v>611</v>
      </c>
      <c r="F26" s="95">
        <f t="shared" si="3"/>
        <v>890</v>
      </c>
      <c r="G26" s="96">
        <v>740</v>
      </c>
      <c r="H26" s="96">
        <v>50</v>
      </c>
      <c r="I26" s="96">
        <v>100</v>
      </c>
      <c r="J26" s="96"/>
      <c r="K26" s="92">
        <f t="shared" si="2"/>
        <v>890</v>
      </c>
      <c r="L26" s="102">
        <v>890</v>
      </c>
      <c r="M26" s="102"/>
      <c r="N26" s="102"/>
      <c r="O26" s="102"/>
      <c r="P26" s="102"/>
      <c r="Q26" s="102"/>
      <c r="R26" s="108"/>
      <c r="S26" s="92"/>
      <c r="T26" s="108"/>
      <c r="U26" s="108"/>
      <c r="V26" s="108"/>
    </row>
    <row r="27" spans="1:22" s="79" customFormat="1" ht="14.25">
      <c r="A27" s="93" t="s">
        <v>778</v>
      </c>
      <c r="B27" s="94" t="s">
        <v>779</v>
      </c>
      <c r="C27" s="93" t="s">
        <v>747</v>
      </c>
      <c r="D27" s="93" t="s">
        <v>613</v>
      </c>
      <c r="E27" s="93" t="s">
        <v>762</v>
      </c>
      <c r="F27" s="95">
        <f t="shared" si="3"/>
        <v>14.9</v>
      </c>
      <c r="G27" s="96">
        <v>14.9</v>
      </c>
      <c r="H27" s="96"/>
      <c r="I27" s="96"/>
      <c r="J27" s="96"/>
      <c r="K27" s="92">
        <f t="shared" si="2"/>
        <v>14.9</v>
      </c>
      <c r="L27" s="102">
        <v>14.9</v>
      </c>
      <c r="M27" s="102"/>
      <c r="N27" s="102"/>
      <c r="O27" s="102"/>
      <c r="P27" s="102"/>
      <c r="Q27" s="102"/>
      <c r="R27" s="108"/>
      <c r="S27" s="92"/>
      <c r="T27" s="108"/>
      <c r="U27" s="108"/>
      <c r="V27" s="108"/>
    </row>
    <row r="28" spans="1:22" ht="14.25">
      <c r="A28" s="93" t="s">
        <v>780</v>
      </c>
      <c r="B28" s="94" t="s">
        <v>781</v>
      </c>
      <c r="C28" s="93" t="s">
        <v>747</v>
      </c>
      <c r="D28" s="93" t="s">
        <v>637</v>
      </c>
      <c r="E28" s="93" t="s">
        <v>609</v>
      </c>
      <c r="F28" s="95">
        <f t="shared" si="3"/>
        <v>1550</v>
      </c>
      <c r="G28" s="96">
        <v>28</v>
      </c>
      <c r="H28" s="96">
        <v>1500</v>
      </c>
      <c r="I28" s="96">
        <v>22</v>
      </c>
      <c r="J28" s="96"/>
      <c r="K28" s="92">
        <f t="shared" si="2"/>
        <v>1550</v>
      </c>
      <c r="L28" s="102">
        <v>50</v>
      </c>
      <c r="M28" s="102">
        <v>1000</v>
      </c>
      <c r="N28" s="102">
        <v>500</v>
      </c>
      <c r="O28" s="102"/>
      <c r="P28" s="102"/>
      <c r="Q28" s="102"/>
      <c r="R28" s="108"/>
      <c r="S28" s="92"/>
      <c r="T28" s="108"/>
      <c r="U28" s="108"/>
      <c r="V28" s="108"/>
    </row>
    <row r="29" spans="1:22" ht="14.25">
      <c r="A29" s="93" t="s">
        <v>782</v>
      </c>
      <c r="B29" s="94" t="s">
        <v>783</v>
      </c>
      <c r="C29" s="93" t="s">
        <v>747</v>
      </c>
      <c r="D29" s="93" t="s">
        <v>609</v>
      </c>
      <c r="E29" s="93" t="s">
        <v>765</v>
      </c>
      <c r="F29" s="95">
        <f t="shared" si="3"/>
        <v>13.02</v>
      </c>
      <c r="G29" s="96">
        <v>5.22</v>
      </c>
      <c r="H29" s="96"/>
      <c r="I29" s="96">
        <v>7.8</v>
      </c>
      <c r="J29" s="96"/>
      <c r="K29" s="92">
        <f t="shared" si="2"/>
        <v>13.02</v>
      </c>
      <c r="L29" s="102">
        <v>13.02</v>
      </c>
      <c r="M29" s="102"/>
      <c r="N29" s="102"/>
      <c r="O29" s="102"/>
      <c r="P29" s="102"/>
      <c r="Q29" s="102"/>
      <c r="R29" s="108"/>
      <c r="S29" s="92"/>
      <c r="T29" s="108"/>
      <c r="U29" s="108"/>
      <c r="V29" s="108"/>
    </row>
    <row r="30" spans="1:22" ht="21.75" customHeight="1">
      <c r="A30" s="416" t="s">
        <v>784</v>
      </c>
      <c r="B30" s="408" t="s">
        <v>785</v>
      </c>
      <c r="C30" s="97" t="s">
        <v>750</v>
      </c>
      <c r="D30" s="97" t="s">
        <v>611</v>
      </c>
      <c r="E30" s="97" t="s">
        <v>609</v>
      </c>
      <c r="F30" s="403">
        <v>582.98</v>
      </c>
      <c r="G30" s="96">
        <v>362.98</v>
      </c>
      <c r="H30" s="96"/>
      <c r="I30" s="96">
        <v>180</v>
      </c>
      <c r="J30" s="96"/>
      <c r="K30" s="397">
        <v>582.98</v>
      </c>
      <c r="L30" s="104">
        <v>542.98</v>
      </c>
      <c r="M30" s="102"/>
      <c r="N30" s="102"/>
      <c r="O30" s="102"/>
      <c r="P30" s="102"/>
      <c r="Q30" s="102"/>
      <c r="R30" s="108"/>
      <c r="S30" s="92"/>
      <c r="T30" s="108"/>
      <c r="U30" s="108"/>
      <c r="V30" s="108"/>
    </row>
    <row r="31" spans="1:22" ht="14.25">
      <c r="A31" s="418"/>
      <c r="B31" s="410"/>
      <c r="C31" s="93" t="s">
        <v>745</v>
      </c>
      <c r="D31" s="93" t="s">
        <v>786</v>
      </c>
      <c r="E31" s="93" t="s">
        <v>609</v>
      </c>
      <c r="F31" s="402"/>
      <c r="G31" s="96">
        <v>40</v>
      </c>
      <c r="H31" s="96"/>
      <c r="I31" s="96"/>
      <c r="J31" s="96"/>
      <c r="K31" s="399"/>
      <c r="L31" s="104">
        <v>40</v>
      </c>
      <c r="M31" s="102"/>
      <c r="N31" s="102"/>
      <c r="O31" s="102"/>
      <c r="P31" s="102"/>
      <c r="Q31" s="102"/>
      <c r="R31" s="108"/>
      <c r="S31" s="92"/>
      <c r="T31" s="108"/>
      <c r="U31" s="108"/>
      <c r="V31" s="108"/>
    </row>
    <row r="32" spans="1:22" ht="14.25">
      <c r="A32" s="93" t="s">
        <v>787</v>
      </c>
      <c r="B32" s="94" t="s">
        <v>788</v>
      </c>
      <c r="C32" s="93" t="s">
        <v>789</v>
      </c>
      <c r="D32" s="93" t="s">
        <v>624</v>
      </c>
      <c r="E32" s="93" t="s">
        <v>615</v>
      </c>
      <c r="F32" s="95">
        <f aca="true" t="shared" si="4" ref="F32:F38">SUM(G32:J32)</f>
        <v>120</v>
      </c>
      <c r="G32" s="96">
        <v>50</v>
      </c>
      <c r="H32" s="96">
        <v>30</v>
      </c>
      <c r="I32" s="96">
        <v>40</v>
      </c>
      <c r="J32" s="96"/>
      <c r="K32" s="92">
        <f t="shared" si="2"/>
        <v>120</v>
      </c>
      <c r="L32" s="102">
        <v>2</v>
      </c>
      <c r="M32" s="102">
        <v>118</v>
      </c>
      <c r="N32" s="102"/>
      <c r="O32" s="102"/>
      <c r="P32" s="102"/>
      <c r="Q32" s="102"/>
      <c r="R32" s="108"/>
      <c r="S32" s="92"/>
      <c r="T32" s="108"/>
      <c r="U32" s="108"/>
      <c r="V32" s="108"/>
    </row>
    <row r="33" spans="1:22" s="79" customFormat="1" ht="14.25">
      <c r="A33" s="93" t="s">
        <v>790</v>
      </c>
      <c r="B33" s="94" t="s">
        <v>791</v>
      </c>
      <c r="C33" s="99" t="s">
        <v>747</v>
      </c>
      <c r="D33" s="99" t="s">
        <v>609</v>
      </c>
      <c r="E33" s="99" t="s">
        <v>621</v>
      </c>
      <c r="F33" s="95">
        <f t="shared" si="4"/>
        <v>1.5699999999999998</v>
      </c>
      <c r="G33" s="96">
        <v>1.39</v>
      </c>
      <c r="H33" s="96"/>
      <c r="I33" s="96">
        <v>0.18</v>
      </c>
      <c r="J33" s="96"/>
      <c r="K33" s="92">
        <f t="shared" si="2"/>
        <v>1.57</v>
      </c>
      <c r="L33" s="102">
        <v>1.57</v>
      </c>
      <c r="M33" s="102"/>
      <c r="N33" s="102"/>
      <c r="O33" s="102"/>
      <c r="P33" s="102"/>
      <c r="Q33" s="102"/>
      <c r="R33" s="108"/>
      <c r="S33" s="92"/>
      <c r="T33" s="108"/>
      <c r="U33" s="108"/>
      <c r="V33" s="108"/>
    </row>
    <row r="34" spans="1:22" ht="14.25">
      <c r="A34" s="93" t="s">
        <v>792</v>
      </c>
      <c r="B34" s="94" t="s">
        <v>793</v>
      </c>
      <c r="C34" s="93" t="s">
        <v>770</v>
      </c>
      <c r="D34" s="93" t="s">
        <v>609</v>
      </c>
      <c r="E34" s="93" t="s">
        <v>621</v>
      </c>
      <c r="F34" s="95">
        <f t="shared" si="4"/>
        <v>20</v>
      </c>
      <c r="G34" s="96">
        <v>7.9</v>
      </c>
      <c r="H34" s="96">
        <v>2</v>
      </c>
      <c r="I34" s="96">
        <v>10.1</v>
      </c>
      <c r="J34" s="96"/>
      <c r="K34" s="92">
        <f t="shared" si="2"/>
        <v>20</v>
      </c>
      <c r="L34" s="102"/>
      <c r="M34" s="102">
        <v>16</v>
      </c>
      <c r="N34" s="102">
        <v>4</v>
      </c>
      <c r="O34" s="102"/>
      <c r="P34" s="102"/>
      <c r="Q34" s="102"/>
      <c r="R34" s="108"/>
      <c r="S34" s="92"/>
      <c r="T34" s="108"/>
      <c r="U34" s="108"/>
      <c r="V34" s="108"/>
    </row>
    <row r="35" spans="1:22" ht="14.25">
      <c r="A35" s="93" t="s">
        <v>794</v>
      </c>
      <c r="B35" s="94" t="s">
        <v>464</v>
      </c>
      <c r="C35" s="93" t="s">
        <v>747</v>
      </c>
      <c r="D35" s="93" t="s">
        <v>611</v>
      </c>
      <c r="E35" s="93" t="s">
        <v>762</v>
      </c>
      <c r="F35" s="95">
        <f t="shared" si="4"/>
        <v>18.14</v>
      </c>
      <c r="G35" s="96">
        <v>3.94</v>
      </c>
      <c r="H35" s="96">
        <v>14.2</v>
      </c>
      <c r="I35" s="96"/>
      <c r="J35" s="96"/>
      <c r="K35" s="92">
        <f t="shared" si="2"/>
        <v>18.14</v>
      </c>
      <c r="L35" s="102">
        <v>18.14</v>
      </c>
      <c r="M35" s="102"/>
      <c r="N35" s="102"/>
      <c r="O35" s="102"/>
      <c r="P35" s="102"/>
      <c r="Q35" s="102"/>
      <c r="R35" s="108"/>
      <c r="S35" s="92"/>
      <c r="T35" s="108"/>
      <c r="U35" s="108"/>
      <c r="V35" s="108"/>
    </row>
    <row r="36" spans="1:22" s="81" customFormat="1" ht="13.5">
      <c r="A36" s="93" t="s">
        <v>786</v>
      </c>
      <c r="B36" s="94" t="s">
        <v>795</v>
      </c>
      <c r="C36" s="93" t="s">
        <v>747</v>
      </c>
      <c r="D36" s="93" t="s">
        <v>609</v>
      </c>
      <c r="E36" s="93" t="s">
        <v>609</v>
      </c>
      <c r="F36" s="95">
        <f t="shared" si="4"/>
        <v>681.46</v>
      </c>
      <c r="G36" s="96">
        <v>610.86</v>
      </c>
      <c r="H36" s="96"/>
      <c r="I36" s="96">
        <v>70.6</v>
      </c>
      <c r="J36" s="96"/>
      <c r="K36" s="92">
        <f t="shared" si="2"/>
        <v>681.4599999999999</v>
      </c>
      <c r="L36" s="102">
        <v>129.29</v>
      </c>
      <c r="M36" s="102"/>
      <c r="N36" s="102">
        <v>537.17</v>
      </c>
      <c r="O36" s="102">
        <v>15</v>
      </c>
      <c r="P36" s="102"/>
      <c r="Q36" s="102"/>
      <c r="R36" s="102"/>
      <c r="S36" s="92"/>
      <c r="T36" s="102"/>
      <c r="U36" s="102"/>
      <c r="V36" s="102"/>
    </row>
    <row r="37" spans="1:22" ht="14.25">
      <c r="A37" s="93" t="s">
        <v>796</v>
      </c>
      <c r="B37" s="94" t="s">
        <v>797</v>
      </c>
      <c r="C37" s="93" t="s">
        <v>750</v>
      </c>
      <c r="D37" s="93" t="s">
        <v>611</v>
      </c>
      <c r="E37" s="93" t="s">
        <v>615</v>
      </c>
      <c r="F37" s="95">
        <f t="shared" si="4"/>
        <v>31.765</v>
      </c>
      <c r="G37" s="96">
        <v>27.565</v>
      </c>
      <c r="H37" s="96">
        <v>3</v>
      </c>
      <c r="I37" s="96">
        <v>1.2</v>
      </c>
      <c r="J37" s="96"/>
      <c r="K37" s="92">
        <f t="shared" si="2"/>
        <v>31.765</v>
      </c>
      <c r="L37" s="102">
        <v>31.765</v>
      </c>
      <c r="M37" s="102"/>
      <c r="N37" s="102"/>
      <c r="O37" s="102"/>
      <c r="P37" s="102"/>
      <c r="Q37" s="102"/>
      <c r="R37" s="108"/>
      <c r="S37" s="92"/>
      <c r="T37" s="108"/>
      <c r="U37" s="108"/>
      <c r="V37" s="108"/>
    </row>
    <row r="38" spans="1:22" ht="14.25">
      <c r="A38" s="93" t="s">
        <v>798</v>
      </c>
      <c r="B38" s="94" t="s">
        <v>799</v>
      </c>
      <c r="C38" s="93" t="s">
        <v>745</v>
      </c>
      <c r="D38" s="93" t="s">
        <v>800</v>
      </c>
      <c r="E38" s="93" t="s">
        <v>609</v>
      </c>
      <c r="F38" s="95">
        <f t="shared" si="4"/>
        <v>18</v>
      </c>
      <c r="G38" s="96">
        <v>11</v>
      </c>
      <c r="H38" s="96"/>
      <c r="I38" s="96">
        <v>7</v>
      </c>
      <c r="J38" s="96"/>
      <c r="K38" s="92">
        <f t="shared" si="2"/>
        <v>18</v>
      </c>
      <c r="L38" s="102">
        <v>18</v>
      </c>
      <c r="M38" s="102"/>
      <c r="N38" s="102"/>
      <c r="O38" s="102"/>
      <c r="P38" s="102"/>
      <c r="Q38" s="102"/>
      <c r="R38" s="108"/>
      <c r="S38" s="92"/>
      <c r="T38" s="108"/>
      <c r="U38" s="108"/>
      <c r="V38" s="108"/>
    </row>
    <row r="39" spans="1:22" ht="14.25">
      <c r="A39" s="416" t="s">
        <v>755</v>
      </c>
      <c r="B39" s="408" t="s">
        <v>408</v>
      </c>
      <c r="C39" s="93" t="s">
        <v>747</v>
      </c>
      <c r="D39" s="93" t="s">
        <v>611</v>
      </c>
      <c r="E39" s="93" t="s">
        <v>621</v>
      </c>
      <c r="F39" s="403">
        <f>SUM(G39:J40)</f>
        <v>45.12</v>
      </c>
      <c r="G39" s="96">
        <v>5.12</v>
      </c>
      <c r="H39" s="96"/>
      <c r="I39" s="96"/>
      <c r="J39" s="96"/>
      <c r="K39" s="92">
        <f t="shared" si="2"/>
        <v>5.12</v>
      </c>
      <c r="L39" s="102">
        <v>5.12</v>
      </c>
      <c r="M39" s="102"/>
      <c r="N39" s="102"/>
      <c r="O39" s="102"/>
      <c r="P39" s="102"/>
      <c r="Q39" s="102"/>
      <c r="R39" s="108"/>
      <c r="S39" s="92"/>
      <c r="T39" s="108"/>
      <c r="U39" s="108"/>
      <c r="V39" s="108"/>
    </row>
    <row r="40" spans="1:22" ht="14.25">
      <c r="A40" s="418"/>
      <c r="B40" s="410"/>
      <c r="C40" s="93" t="s">
        <v>747</v>
      </c>
      <c r="D40" s="93" t="s">
        <v>611</v>
      </c>
      <c r="E40" s="93" t="s">
        <v>615</v>
      </c>
      <c r="F40" s="402"/>
      <c r="G40" s="96"/>
      <c r="H40" s="96">
        <v>40</v>
      </c>
      <c r="I40" s="96"/>
      <c r="J40" s="96"/>
      <c r="K40" s="92">
        <f t="shared" si="2"/>
        <v>40</v>
      </c>
      <c r="L40" s="105"/>
      <c r="M40" s="102">
        <v>40</v>
      </c>
      <c r="N40" s="102"/>
      <c r="O40" s="102"/>
      <c r="P40" s="102"/>
      <c r="Q40" s="102"/>
      <c r="R40" s="108"/>
      <c r="S40" s="92"/>
      <c r="T40" s="108"/>
      <c r="U40" s="108"/>
      <c r="V40" s="108"/>
    </row>
    <row r="41" spans="1:22" ht="14.25">
      <c r="A41" s="416" t="s">
        <v>801</v>
      </c>
      <c r="B41" s="408" t="s">
        <v>412</v>
      </c>
      <c r="C41" s="93" t="s">
        <v>747</v>
      </c>
      <c r="D41" s="93" t="s">
        <v>611</v>
      </c>
      <c r="E41" s="93" t="s">
        <v>621</v>
      </c>
      <c r="F41" s="403">
        <f>SUM(G41:J43)</f>
        <v>27.299999999999997</v>
      </c>
      <c r="G41" s="96">
        <v>15.4</v>
      </c>
      <c r="H41" s="96"/>
      <c r="I41" s="96"/>
      <c r="J41" s="106"/>
      <c r="K41" s="92">
        <f aca="true" t="shared" si="5" ref="K41:K72">SUM(L41:V41)</f>
        <v>16.3</v>
      </c>
      <c r="L41" s="102">
        <v>16.3</v>
      </c>
      <c r="M41" s="102"/>
      <c r="N41" s="102"/>
      <c r="O41" s="102"/>
      <c r="P41" s="102"/>
      <c r="Q41" s="102"/>
      <c r="R41" s="108"/>
      <c r="S41" s="92"/>
      <c r="T41" s="108"/>
      <c r="U41" s="108"/>
      <c r="V41" s="108"/>
    </row>
    <row r="42" spans="1:22" ht="14.25">
      <c r="A42" s="417"/>
      <c r="B42" s="409"/>
      <c r="C42" s="93" t="s">
        <v>747</v>
      </c>
      <c r="D42" s="93" t="s">
        <v>611</v>
      </c>
      <c r="E42" s="93" t="s">
        <v>637</v>
      </c>
      <c r="F42" s="401"/>
      <c r="G42" s="96"/>
      <c r="H42" s="96">
        <v>6</v>
      </c>
      <c r="I42" s="96"/>
      <c r="J42" s="106"/>
      <c r="K42" s="92">
        <f t="shared" si="5"/>
        <v>6</v>
      </c>
      <c r="L42" s="105"/>
      <c r="M42" s="102">
        <v>6</v>
      </c>
      <c r="N42" s="102"/>
      <c r="O42" s="102"/>
      <c r="P42" s="102"/>
      <c r="Q42" s="102"/>
      <c r="R42" s="108"/>
      <c r="S42" s="92"/>
      <c r="T42" s="108"/>
      <c r="U42" s="108"/>
      <c r="V42" s="108"/>
    </row>
    <row r="43" spans="1:22" ht="14.25">
      <c r="A43" s="418"/>
      <c r="B43" s="410"/>
      <c r="C43" s="93" t="s">
        <v>747</v>
      </c>
      <c r="D43" s="93" t="s">
        <v>611</v>
      </c>
      <c r="E43" s="93" t="s">
        <v>626</v>
      </c>
      <c r="F43" s="402"/>
      <c r="G43" s="96">
        <v>0.9</v>
      </c>
      <c r="H43" s="96">
        <v>5</v>
      </c>
      <c r="I43" s="96"/>
      <c r="J43" s="106"/>
      <c r="K43" s="92">
        <f t="shared" si="5"/>
        <v>5</v>
      </c>
      <c r="L43" s="105"/>
      <c r="M43" s="102">
        <v>5</v>
      </c>
      <c r="N43" s="102"/>
      <c r="O43" s="102"/>
      <c r="P43" s="102"/>
      <c r="Q43" s="102"/>
      <c r="R43" s="108"/>
      <c r="S43" s="92"/>
      <c r="T43" s="108"/>
      <c r="U43" s="108"/>
      <c r="V43" s="108"/>
    </row>
    <row r="44" spans="1:22" ht="14.25">
      <c r="A44" s="416">
        <v>31</v>
      </c>
      <c r="B44" s="409" t="s">
        <v>409</v>
      </c>
      <c r="C44" s="93" t="s">
        <v>747</v>
      </c>
      <c r="D44" s="93" t="s">
        <v>611</v>
      </c>
      <c r="E44" s="93" t="s">
        <v>621</v>
      </c>
      <c r="F44" s="403">
        <f>SUM(G44:J46)</f>
        <v>23.9</v>
      </c>
      <c r="G44" s="96">
        <v>12.9</v>
      </c>
      <c r="H44" s="96"/>
      <c r="I44" s="96"/>
      <c r="J44" s="106"/>
      <c r="K44" s="397">
        <v>23.9</v>
      </c>
      <c r="L44" s="102">
        <v>12.9</v>
      </c>
      <c r="M44" s="102"/>
      <c r="N44" s="102"/>
      <c r="O44" s="102"/>
      <c r="P44" s="102"/>
      <c r="Q44" s="102"/>
      <c r="R44" s="108"/>
      <c r="S44" s="92"/>
      <c r="T44" s="108"/>
      <c r="U44" s="108"/>
      <c r="V44" s="108"/>
    </row>
    <row r="45" spans="1:22" ht="14.25">
      <c r="A45" s="417"/>
      <c r="B45" s="409"/>
      <c r="C45" s="93" t="s">
        <v>747</v>
      </c>
      <c r="D45" s="93" t="s">
        <v>611</v>
      </c>
      <c r="E45" s="93" t="s">
        <v>637</v>
      </c>
      <c r="F45" s="401"/>
      <c r="G45" s="96"/>
      <c r="H45" s="96">
        <v>5</v>
      </c>
      <c r="I45" s="96"/>
      <c r="J45" s="106"/>
      <c r="K45" s="398"/>
      <c r="L45" s="105"/>
      <c r="M45" s="102">
        <v>5</v>
      </c>
      <c r="N45" s="102"/>
      <c r="O45" s="102"/>
      <c r="P45" s="102"/>
      <c r="Q45" s="102"/>
      <c r="R45" s="108"/>
      <c r="S45" s="92"/>
      <c r="T45" s="108"/>
      <c r="U45" s="108"/>
      <c r="V45" s="108"/>
    </row>
    <row r="46" spans="1:22" ht="18.75" customHeight="1">
      <c r="A46" s="418"/>
      <c r="B46" s="410"/>
      <c r="C46" s="93" t="s">
        <v>747</v>
      </c>
      <c r="D46" s="93" t="s">
        <v>611</v>
      </c>
      <c r="E46" s="93" t="s">
        <v>626</v>
      </c>
      <c r="F46" s="402"/>
      <c r="G46" s="96"/>
      <c r="H46" s="96">
        <v>6</v>
      </c>
      <c r="I46" s="96"/>
      <c r="J46" s="106"/>
      <c r="K46" s="399"/>
      <c r="L46" s="105"/>
      <c r="M46" s="102">
        <v>6</v>
      </c>
      <c r="N46" s="102"/>
      <c r="O46" s="102"/>
      <c r="P46" s="102"/>
      <c r="Q46" s="102"/>
      <c r="R46" s="108"/>
      <c r="S46" s="92"/>
      <c r="T46" s="108"/>
      <c r="U46" s="108"/>
      <c r="V46" s="108"/>
    </row>
    <row r="47" spans="1:22" ht="14.25">
      <c r="A47" s="416">
        <v>32</v>
      </c>
      <c r="B47" s="408" t="s">
        <v>406</v>
      </c>
      <c r="C47" s="93" t="s">
        <v>747</v>
      </c>
      <c r="D47" s="93" t="s">
        <v>611</v>
      </c>
      <c r="E47" s="93" t="s">
        <v>621</v>
      </c>
      <c r="F47" s="403">
        <f>SUM(G47:J48)</f>
        <v>72.75</v>
      </c>
      <c r="G47" s="96">
        <v>10.75</v>
      </c>
      <c r="H47" s="96"/>
      <c r="I47" s="96">
        <v>32</v>
      </c>
      <c r="J47" s="96"/>
      <c r="K47" s="397">
        <v>72.75</v>
      </c>
      <c r="L47" s="102">
        <v>42.75</v>
      </c>
      <c r="M47" s="102"/>
      <c r="N47" s="102"/>
      <c r="O47" s="102"/>
      <c r="P47" s="102"/>
      <c r="Q47" s="102"/>
      <c r="R47" s="108"/>
      <c r="S47" s="92"/>
      <c r="T47" s="108"/>
      <c r="U47" s="108"/>
      <c r="V47" s="108"/>
    </row>
    <row r="48" spans="1:22" ht="14.25">
      <c r="A48" s="418"/>
      <c r="B48" s="410"/>
      <c r="C48" s="93" t="s">
        <v>747</v>
      </c>
      <c r="D48" s="93" t="s">
        <v>611</v>
      </c>
      <c r="E48" s="93" t="s">
        <v>615</v>
      </c>
      <c r="F48" s="402"/>
      <c r="G48" s="96"/>
      <c r="H48" s="96">
        <v>30</v>
      </c>
      <c r="I48" s="96"/>
      <c r="J48" s="96"/>
      <c r="K48" s="399"/>
      <c r="L48" s="105"/>
      <c r="M48" s="102">
        <v>30</v>
      </c>
      <c r="N48" s="102"/>
      <c r="O48" s="102"/>
      <c r="P48" s="102"/>
      <c r="Q48" s="102"/>
      <c r="R48" s="108"/>
      <c r="S48" s="92"/>
      <c r="T48" s="108"/>
      <c r="U48" s="108"/>
      <c r="V48" s="108"/>
    </row>
    <row r="49" spans="1:22" ht="14.25">
      <c r="A49" s="416">
        <v>33</v>
      </c>
      <c r="B49" s="409" t="s">
        <v>459</v>
      </c>
      <c r="C49" s="93" t="s">
        <v>747</v>
      </c>
      <c r="D49" s="93" t="s">
        <v>611</v>
      </c>
      <c r="E49" s="93" t="s">
        <v>621</v>
      </c>
      <c r="F49" s="401">
        <f>SUM(G49:J50)</f>
        <v>8.7</v>
      </c>
      <c r="G49" s="96">
        <v>4.6</v>
      </c>
      <c r="H49" s="96"/>
      <c r="I49" s="96"/>
      <c r="J49" s="96"/>
      <c r="K49" s="397">
        <v>8.7</v>
      </c>
      <c r="L49" s="107">
        <v>0.5</v>
      </c>
      <c r="M49" s="102">
        <v>4.1</v>
      </c>
      <c r="N49" s="102"/>
      <c r="O49" s="102"/>
      <c r="P49" s="102"/>
      <c r="Q49" s="102"/>
      <c r="R49" s="108"/>
      <c r="S49" s="92"/>
      <c r="T49" s="108"/>
      <c r="U49" s="108"/>
      <c r="V49" s="108"/>
    </row>
    <row r="50" spans="1:22" ht="14.25">
      <c r="A50" s="418"/>
      <c r="B50" s="410"/>
      <c r="C50" s="93">
        <v>213</v>
      </c>
      <c r="D50" s="93" t="s">
        <v>611</v>
      </c>
      <c r="E50" s="93" t="s">
        <v>626</v>
      </c>
      <c r="F50" s="402"/>
      <c r="G50" s="96"/>
      <c r="H50" s="96"/>
      <c r="I50" s="96">
        <v>4.1</v>
      </c>
      <c r="J50" s="96"/>
      <c r="K50" s="399"/>
      <c r="L50" s="107">
        <v>1.8</v>
      </c>
      <c r="M50" s="102">
        <v>2.3</v>
      </c>
      <c r="N50" s="102"/>
      <c r="O50" s="102"/>
      <c r="P50" s="102"/>
      <c r="Q50" s="102"/>
      <c r="R50" s="108"/>
      <c r="S50" s="92"/>
      <c r="T50" s="108"/>
      <c r="U50" s="108"/>
      <c r="V50" s="108"/>
    </row>
    <row r="51" spans="1:22" ht="14.25">
      <c r="A51" s="416">
        <v>34</v>
      </c>
      <c r="B51" s="408" t="s">
        <v>411</v>
      </c>
      <c r="C51" s="93" t="s">
        <v>747</v>
      </c>
      <c r="D51" s="93" t="s">
        <v>611</v>
      </c>
      <c r="E51" s="93" t="s">
        <v>621</v>
      </c>
      <c r="F51" s="403">
        <f>SUM(G51:J53)</f>
        <v>33</v>
      </c>
      <c r="G51" s="96">
        <v>18.2</v>
      </c>
      <c r="H51" s="96"/>
      <c r="I51" s="96"/>
      <c r="J51" s="96"/>
      <c r="K51" s="397">
        <v>33</v>
      </c>
      <c r="L51" s="102">
        <v>18.2</v>
      </c>
      <c r="M51" s="102"/>
      <c r="N51" s="102"/>
      <c r="O51" s="102"/>
      <c r="P51" s="102"/>
      <c r="Q51" s="102"/>
      <c r="R51" s="108"/>
      <c r="S51" s="92"/>
      <c r="T51" s="108"/>
      <c r="U51" s="108"/>
      <c r="V51" s="108"/>
    </row>
    <row r="52" spans="1:22" ht="14.25">
      <c r="A52" s="417"/>
      <c r="B52" s="409"/>
      <c r="C52" s="93" t="s">
        <v>747</v>
      </c>
      <c r="D52" s="93" t="s">
        <v>611</v>
      </c>
      <c r="E52" s="93" t="s">
        <v>637</v>
      </c>
      <c r="F52" s="401"/>
      <c r="G52" s="96"/>
      <c r="H52" s="96">
        <v>6.8</v>
      </c>
      <c r="I52" s="96"/>
      <c r="J52" s="96"/>
      <c r="K52" s="398"/>
      <c r="L52" s="105"/>
      <c r="M52" s="102">
        <v>6.8</v>
      </c>
      <c r="N52" s="102"/>
      <c r="O52" s="102"/>
      <c r="P52" s="102"/>
      <c r="Q52" s="102"/>
      <c r="R52" s="108"/>
      <c r="S52" s="92"/>
      <c r="T52" s="108"/>
      <c r="U52" s="108"/>
      <c r="V52" s="108"/>
    </row>
    <row r="53" spans="1:22" ht="14.25">
      <c r="A53" s="418"/>
      <c r="B53" s="410"/>
      <c r="C53" s="93" t="s">
        <v>747</v>
      </c>
      <c r="D53" s="93" t="s">
        <v>611</v>
      </c>
      <c r="E53" s="93" t="s">
        <v>626</v>
      </c>
      <c r="F53" s="402"/>
      <c r="G53" s="96"/>
      <c r="H53" s="96">
        <v>8</v>
      </c>
      <c r="I53" s="96"/>
      <c r="J53" s="96"/>
      <c r="K53" s="399"/>
      <c r="L53" s="105"/>
      <c r="M53" s="102">
        <v>8</v>
      </c>
      <c r="N53" s="102"/>
      <c r="O53" s="102"/>
      <c r="P53" s="102"/>
      <c r="Q53" s="102"/>
      <c r="R53" s="108"/>
      <c r="S53" s="92"/>
      <c r="T53" s="108"/>
      <c r="U53" s="108"/>
      <c r="V53" s="108"/>
    </row>
    <row r="54" spans="1:22" ht="14.25">
      <c r="A54" s="93">
        <v>35</v>
      </c>
      <c r="B54" s="94" t="s">
        <v>233</v>
      </c>
      <c r="C54" s="93" t="s">
        <v>750</v>
      </c>
      <c r="D54" s="93" t="s">
        <v>611</v>
      </c>
      <c r="E54" s="93" t="s">
        <v>615</v>
      </c>
      <c r="F54" s="95">
        <f aca="true" t="shared" si="6" ref="F54:F93">SUM(G54:J54)</f>
        <v>91</v>
      </c>
      <c r="G54" s="96">
        <v>64</v>
      </c>
      <c r="H54" s="96">
        <v>15</v>
      </c>
      <c r="I54" s="96">
        <v>12</v>
      </c>
      <c r="J54" s="96"/>
      <c r="K54" s="92">
        <f t="shared" si="5"/>
        <v>91</v>
      </c>
      <c r="L54" s="102">
        <v>91</v>
      </c>
      <c r="M54" s="102"/>
      <c r="N54" s="102"/>
      <c r="O54" s="102"/>
      <c r="P54" s="102"/>
      <c r="Q54" s="102"/>
      <c r="R54" s="108"/>
      <c r="S54" s="92"/>
      <c r="T54" s="108"/>
      <c r="U54" s="108"/>
      <c r="V54" s="108"/>
    </row>
    <row r="55" spans="1:22" ht="14.25">
      <c r="A55" s="93">
        <v>36</v>
      </c>
      <c r="B55" s="94" t="s">
        <v>802</v>
      </c>
      <c r="C55" s="93" t="s">
        <v>777</v>
      </c>
      <c r="D55" s="93" t="s">
        <v>621</v>
      </c>
      <c r="E55" s="93" t="s">
        <v>613</v>
      </c>
      <c r="F55" s="95">
        <f t="shared" si="6"/>
        <v>1300</v>
      </c>
      <c r="G55" s="96">
        <v>1000</v>
      </c>
      <c r="H55" s="96"/>
      <c r="I55" s="96">
        <v>300</v>
      </c>
      <c r="J55" s="96"/>
      <c r="K55" s="92">
        <f t="shared" si="5"/>
        <v>1300</v>
      </c>
      <c r="L55" s="102"/>
      <c r="M55" s="102">
        <v>1300</v>
      </c>
      <c r="N55" s="102"/>
      <c r="O55" s="102"/>
      <c r="P55" s="102"/>
      <c r="Q55" s="102"/>
      <c r="R55" s="108"/>
      <c r="S55" s="92"/>
      <c r="T55" s="108"/>
      <c r="U55" s="108"/>
      <c r="V55" s="108"/>
    </row>
    <row r="56" spans="1:22" ht="14.25">
      <c r="A56" s="416">
        <v>37</v>
      </c>
      <c r="B56" s="408" t="s">
        <v>803</v>
      </c>
      <c r="C56" s="93" t="s">
        <v>777</v>
      </c>
      <c r="D56" s="93" t="s">
        <v>609</v>
      </c>
      <c r="E56" s="93" t="s">
        <v>609</v>
      </c>
      <c r="F56" s="403">
        <f>SUM(G56:J58)</f>
        <v>1460</v>
      </c>
      <c r="G56" s="96">
        <v>40</v>
      </c>
      <c r="H56" s="96"/>
      <c r="I56" s="96"/>
      <c r="J56" s="96"/>
      <c r="K56" s="397">
        <v>1460</v>
      </c>
      <c r="L56" s="105">
        <v>40</v>
      </c>
      <c r="M56" s="102"/>
      <c r="N56" s="102"/>
      <c r="O56" s="102"/>
      <c r="P56" s="102"/>
      <c r="Q56" s="102"/>
      <c r="R56" s="108"/>
      <c r="S56" s="92"/>
      <c r="T56" s="108"/>
      <c r="U56" s="108"/>
      <c r="V56" s="108"/>
    </row>
    <row r="57" spans="1:22" ht="14.25">
      <c r="A57" s="417"/>
      <c r="B57" s="409"/>
      <c r="C57" s="93" t="s">
        <v>777</v>
      </c>
      <c r="D57" s="93" t="s">
        <v>611</v>
      </c>
      <c r="E57" s="93" t="s">
        <v>624</v>
      </c>
      <c r="F57" s="401"/>
      <c r="G57" s="96">
        <v>1000</v>
      </c>
      <c r="H57" s="96"/>
      <c r="I57" s="96"/>
      <c r="J57" s="96"/>
      <c r="K57" s="398"/>
      <c r="L57" s="105"/>
      <c r="M57" s="102">
        <v>1000</v>
      </c>
      <c r="N57" s="102"/>
      <c r="O57" s="102"/>
      <c r="P57" s="102"/>
      <c r="Q57" s="102"/>
      <c r="R57" s="108"/>
      <c r="S57" s="92"/>
      <c r="T57" s="108"/>
      <c r="U57" s="108"/>
      <c r="V57" s="108"/>
    </row>
    <row r="58" spans="1:22" ht="14.25">
      <c r="A58" s="418"/>
      <c r="B58" s="410"/>
      <c r="C58" s="93" t="s">
        <v>777</v>
      </c>
      <c r="D58" s="93" t="s">
        <v>613</v>
      </c>
      <c r="E58" s="93">
        <v>99</v>
      </c>
      <c r="F58" s="402"/>
      <c r="G58" s="96"/>
      <c r="H58" s="96">
        <v>420</v>
      </c>
      <c r="I58" s="96"/>
      <c r="J58" s="96"/>
      <c r="K58" s="399"/>
      <c r="L58" s="105"/>
      <c r="M58" s="102">
        <v>420</v>
      </c>
      <c r="N58" s="102"/>
      <c r="O58" s="102"/>
      <c r="P58" s="102"/>
      <c r="Q58" s="102"/>
      <c r="R58" s="108"/>
      <c r="S58" s="92"/>
      <c r="T58" s="108"/>
      <c r="U58" s="108"/>
      <c r="V58" s="108"/>
    </row>
    <row r="59" spans="1:22" ht="27">
      <c r="A59" s="93">
        <v>38</v>
      </c>
      <c r="B59" s="94" t="s">
        <v>804</v>
      </c>
      <c r="C59" s="93" t="s">
        <v>777</v>
      </c>
      <c r="D59" s="93" t="s">
        <v>621</v>
      </c>
      <c r="E59" s="93" t="s">
        <v>611</v>
      </c>
      <c r="F59" s="95">
        <f t="shared" si="6"/>
        <v>20</v>
      </c>
      <c r="G59" s="96">
        <v>9</v>
      </c>
      <c r="H59" s="96">
        <v>6</v>
      </c>
      <c r="I59" s="96">
        <v>5</v>
      </c>
      <c r="J59" s="96"/>
      <c r="K59" s="92">
        <f t="shared" si="5"/>
        <v>20</v>
      </c>
      <c r="L59" s="102">
        <v>20</v>
      </c>
      <c r="M59" s="102"/>
      <c r="N59" s="102"/>
      <c r="O59" s="102"/>
      <c r="P59" s="102"/>
      <c r="Q59" s="102"/>
      <c r="R59" s="108"/>
      <c r="S59" s="92"/>
      <c r="T59" s="108"/>
      <c r="U59" s="108"/>
      <c r="V59" s="108"/>
    </row>
    <row r="60" spans="1:22" ht="14.25">
      <c r="A60" s="93">
        <v>39</v>
      </c>
      <c r="B60" s="94" t="s">
        <v>805</v>
      </c>
      <c r="C60" s="93" t="s">
        <v>777</v>
      </c>
      <c r="D60" s="93" t="s">
        <v>613</v>
      </c>
      <c r="E60" s="93" t="s">
        <v>611</v>
      </c>
      <c r="F60" s="95">
        <f t="shared" si="6"/>
        <v>50</v>
      </c>
      <c r="G60" s="96">
        <v>35</v>
      </c>
      <c r="H60" s="96">
        <v>15</v>
      </c>
      <c r="I60" s="96"/>
      <c r="J60" s="96"/>
      <c r="K60" s="92">
        <f t="shared" si="5"/>
        <v>50</v>
      </c>
      <c r="L60" s="102">
        <v>50</v>
      </c>
      <c r="M60" s="102"/>
      <c r="N60" s="102"/>
      <c r="O60" s="102"/>
      <c r="P60" s="102"/>
      <c r="Q60" s="102"/>
      <c r="R60" s="108"/>
      <c r="S60" s="92"/>
      <c r="T60" s="108"/>
      <c r="U60" s="108"/>
      <c r="V60" s="108"/>
    </row>
    <row r="61" spans="1:22" ht="14.25">
      <c r="A61" s="93">
        <v>40</v>
      </c>
      <c r="B61" s="94" t="s">
        <v>806</v>
      </c>
      <c r="C61" s="93" t="s">
        <v>777</v>
      </c>
      <c r="D61" s="93" t="s">
        <v>613</v>
      </c>
      <c r="E61" s="93" t="s">
        <v>611</v>
      </c>
      <c r="F61" s="95">
        <f t="shared" si="6"/>
        <v>80</v>
      </c>
      <c r="G61" s="96">
        <v>50</v>
      </c>
      <c r="H61" s="96">
        <v>30</v>
      </c>
      <c r="I61" s="96"/>
      <c r="J61" s="96"/>
      <c r="K61" s="92">
        <f t="shared" si="5"/>
        <v>80</v>
      </c>
      <c r="L61" s="102">
        <v>80</v>
      </c>
      <c r="M61" s="102"/>
      <c r="N61" s="102"/>
      <c r="O61" s="102"/>
      <c r="P61" s="102"/>
      <c r="Q61" s="102"/>
      <c r="R61" s="108"/>
      <c r="S61" s="92"/>
      <c r="T61" s="108"/>
      <c r="U61" s="108"/>
      <c r="V61" s="108"/>
    </row>
    <row r="62" spans="1:22" ht="14.25">
      <c r="A62" s="93">
        <v>41</v>
      </c>
      <c r="B62" s="94" t="s">
        <v>807</v>
      </c>
      <c r="C62" s="93" t="s">
        <v>777</v>
      </c>
      <c r="D62" s="93" t="s">
        <v>613</v>
      </c>
      <c r="E62" s="93" t="s">
        <v>611</v>
      </c>
      <c r="F62" s="95">
        <f t="shared" si="6"/>
        <v>50</v>
      </c>
      <c r="G62" s="96">
        <v>35</v>
      </c>
      <c r="H62" s="96">
        <v>15</v>
      </c>
      <c r="I62" s="96"/>
      <c r="J62" s="96"/>
      <c r="K62" s="92">
        <f t="shared" si="5"/>
        <v>50</v>
      </c>
      <c r="L62" s="102">
        <v>50</v>
      </c>
      <c r="M62" s="102"/>
      <c r="N62" s="102"/>
      <c r="O62" s="102"/>
      <c r="P62" s="102"/>
      <c r="Q62" s="102"/>
      <c r="R62" s="108"/>
      <c r="S62" s="92"/>
      <c r="T62" s="108"/>
      <c r="U62" s="108"/>
      <c r="V62" s="108"/>
    </row>
    <row r="63" spans="1:22" ht="14.25">
      <c r="A63" s="93">
        <v>42</v>
      </c>
      <c r="B63" s="94" t="s">
        <v>808</v>
      </c>
      <c r="C63" s="93" t="s">
        <v>777</v>
      </c>
      <c r="D63" s="93" t="s">
        <v>613</v>
      </c>
      <c r="E63" s="93" t="s">
        <v>611</v>
      </c>
      <c r="F63" s="95">
        <f t="shared" si="6"/>
        <v>70</v>
      </c>
      <c r="G63" s="96">
        <v>50</v>
      </c>
      <c r="H63" s="96">
        <v>20</v>
      </c>
      <c r="I63" s="96"/>
      <c r="J63" s="96"/>
      <c r="K63" s="92">
        <f t="shared" si="5"/>
        <v>70</v>
      </c>
      <c r="L63" s="102">
        <v>70</v>
      </c>
      <c r="M63" s="102"/>
      <c r="N63" s="102"/>
      <c r="O63" s="102"/>
      <c r="P63" s="102"/>
      <c r="Q63" s="102"/>
      <c r="R63" s="108"/>
      <c r="S63" s="92"/>
      <c r="T63" s="108"/>
      <c r="U63" s="108"/>
      <c r="V63" s="108"/>
    </row>
    <row r="64" spans="1:22" ht="14.25">
      <c r="A64" s="93">
        <v>43</v>
      </c>
      <c r="B64" s="94" t="s">
        <v>809</v>
      </c>
      <c r="C64" s="93" t="s">
        <v>777</v>
      </c>
      <c r="D64" s="93" t="s">
        <v>613</v>
      </c>
      <c r="E64" s="93" t="s">
        <v>611</v>
      </c>
      <c r="F64" s="95">
        <f t="shared" si="6"/>
        <v>50</v>
      </c>
      <c r="G64" s="96">
        <v>35</v>
      </c>
      <c r="H64" s="96">
        <v>15</v>
      </c>
      <c r="I64" s="96"/>
      <c r="J64" s="96"/>
      <c r="K64" s="92">
        <f t="shared" si="5"/>
        <v>50</v>
      </c>
      <c r="L64" s="102">
        <v>50</v>
      </c>
      <c r="M64" s="102"/>
      <c r="N64" s="102"/>
      <c r="O64" s="102"/>
      <c r="P64" s="102"/>
      <c r="Q64" s="102"/>
      <c r="R64" s="108"/>
      <c r="S64" s="92"/>
      <c r="T64" s="108"/>
      <c r="U64" s="108"/>
      <c r="V64" s="108"/>
    </row>
    <row r="65" spans="1:22" ht="14.25">
      <c r="A65" s="93">
        <v>44</v>
      </c>
      <c r="B65" s="94" t="s">
        <v>810</v>
      </c>
      <c r="C65" s="93" t="s">
        <v>777</v>
      </c>
      <c r="D65" s="93" t="s">
        <v>613</v>
      </c>
      <c r="E65" s="93" t="s">
        <v>611</v>
      </c>
      <c r="F65" s="95">
        <f t="shared" si="6"/>
        <v>50</v>
      </c>
      <c r="G65" s="96">
        <v>35</v>
      </c>
      <c r="H65" s="96">
        <v>15</v>
      </c>
      <c r="I65" s="96"/>
      <c r="J65" s="96"/>
      <c r="K65" s="92">
        <f t="shared" si="5"/>
        <v>50</v>
      </c>
      <c r="L65" s="102">
        <v>50</v>
      </c>
      <c r="M65" s="102"/>
      <c r="N65" s="102"/>
      <c r="O65" s="102"/>
      <c r="P65" s="102"/>
      <c r="Q65" s="102"/>
      <c r="R65" s="108"/>
      <c r="S65" s="92"/>
      <c r="T65" s="108"/>
      <c r="U65" s="108"/>
      <c r="V65" s="108"/>
    </row>
    <row r="66" spans="1:22" ht="14.25">
      <c r="A66" s="93">
        <v>45</v>
      </c>
      <c r="B66" s="94" t="s">
        <v>811</v>
      </c>
      <c r="C66" s="93" t="s">
        <v>777</v>
      </c>
      <c r="D66" s="93" t="s">
        <v>613</v>
      </c>
      <c r="E66" s="93" t="s">
        <v>611</v>
      </c>
      <c r="F66" s="95">
        <f t="shared" si="6"/>
        <v>50</v>
      </c>
      <c r="G66" s="96">
        <v>35</v>
      </c>
      <c r="H66" s="96">
        <v>15</v>
      </c>
      <c r="I66" s="96"/>
      <c r="J66" s="96"/>
      <c r="K66" s="92">
        <f t="shared" si="5"/>
        <v>50</v>
      </c>
      <c r="L66" s="102">
        <v>50</v>
      </c>
      <c r="M66" s="102"/>
      <c r="N66" s="102"/>
      <c r="O66" s="102"/>
      <c r="P66" s="102"/>
      <c r="Q66" s="102"/>
      <c r="R66" s="108"/>
      <c r="S66" s="92"/>
      <c r="T66" s="108"/>
      <c r="U66" s="108"/>
      <c r="V66" s="108"/>
    </row>
    <row r="67" spans="1:22" ht="14.25">
      <c r="A67" s="93">
        <v>46</v>
      </c>
      <c r="B67" s="94" t="s">
        <v>812</v>
      </c>
      <c r="C67" s="93" t="s">
        <v>777</v>
      </c>
      <c r="D67" s="93" t="s">
        <v>613</v>
      </c>
      <c r="E67" s="93" t="s">
        <v>611</v>
      </c>
      <c r="F67" s="95">
        <f t="shared" si="6"/>
        <v>50</v>
      </c>
      <c r="G67" s="96">
        <v>35</v>
      </c>
      <c r="H67" s="96">
        <v>15</v>
      </c>
      <c r="I67" s="96"/>
      <c r="J67" s="96"/>
      <c r="K67" s="92">
        <f t="shared" si="5"/>
        <v>50</v>
      </c>
      <c r="L67" s="102">
        <v>50</v>
      </c>
      <c r="M67" s="102"/>
      <c r="N67" s="102"/>
      <c r="O67" s="102"/>
      <c r="P67" s="102"/>
      <c r="Q67" s="102"/>
      <c r="R67" s="108"/>
      <c r="S67" s="92"/>
      <c r="T67" s="108"/>
      <c r="U67" s="108"/>
      <c r="V67" s="108"/>
    </row>
    <row r="68" spans="1:22" ht="14.25">
      <c r="A68" s="93">
        <v>47</v>
      </c>
      <c r="B68" s="94" t="s">
        <v>813</v>
      </c>
      <c r="C68" s="93" t="s">
        <v>777</v>
      </c>
      <c r="D68" s="93" t="s">
        <v>613</v>
      </c>
      <c r="E68" s="93" t="s">
        <v>611</v>
      </c>
      <c r="F68" s="95">
        <f t="shared" si="6"/>
        <v>50</v>
      </c>
      <c r="G68" s="96">
        <v>35</v>
      </c>
      <c r="H68" s="96">
        <v>15</v>
      </c>
      <c r="I68" s="96"/>
      <c r="J68" s="96"/>
      <c r="K68" s="92">
        <f t="shared" si="5"/>
        <v>50</v>
      </c>
      <c r="L68" s="102">
        <v>50</v>
      </c>
      <c r="M68" s="102"/>
      <c r="N68" s="102"/>
      <c r="O68" s="102"/>
      <c r="P68" s="102"/>
      <c r="Q68" s="102"/>
      <c r="R68" s="108"/>
      <c r="S68" s="92"/>
      <c r="T68" s="108"/>
      <c r="U68" s="108"/>
      <c r="V68" s="108"/>
    </row>
    <row r="69" spans="1:22" ht="14.25">
      <c r="A69" s="93">
        <v>48</v>
      </c>
      <c r="B69" s="94" t="s">
        <v>814</v>
      </c>
      <c r="C69" s="93" t="s">
        <v>777</v>
      </c>
      <c r="D69" s="93" t="s">
        <v>613</v>
      </c>
      <c r="E69" s="93" t="s">
        <v>611</v>
      </c>
      <c r="F69" s="95">
        <f t="shared" si="6"/>
        <v>70</v>
      </c>
      <c r="G69" s="96">
        <v>40</v>
      </c>
      <c r="H69" s="96">
        <v>30</v>
      </c>
      <c r="I69" s="96"/>
      <c r="J69" s="96"/>
      <c r="K69" s="92">
        <f t="shared" si="5"/>
        <v>70</v>
      </c>
      <c r="L69" s="102">
        <v>70</v>
      </c>
      <c r="M69" s="102"/>
      <c r="N69" s="102"/>
      <c r="O69" s="102"/>
      <c r="P69" s="102"/>
      <c r="Q69" s="102"/>
      <c r="R69" s="108"/>
      <c r="S69" s="92"/>
      <c r="T69" s="108"/>
      <c r="U69" s="108"/>
      <c r="V69" s="108"/>
    </row>
    <row r="70" spans="1:22" ht="14.25">
      <c r="A70" s="93">
        <v>49</v>
      </c>
      <c r="B70" s="94" t="s">
        <v>815</v>
      </c>
      <c r="C70" s="93" t="s">
        <v>777</v>
      </c>
      <c r="D70" s="93" t="s">
        <v>613</v>
      </c>
      <c r="E70" s="93" t="s">
        <v>611</v>
      </c>
      <c r="F70" s="95">
        <f t="shared" si="6"/>
        <v>50</v>
      </c>
      <c r="G70" s="96">
        <v>35</v>
      </c>
      <c r="H70" s="96">
        <v>15</v>
      </c>
      <c r="I70" s="96"/>
      <c r="J70" s="96"/>
      <c r="K70" s="92">
        <f t="shared" si="5"/>
        <v>50</v>
      </c>
      <c r="L70" s="102">
        <v>50</v>
      </c>
      <c r="M70" s="102"/>
      <c r="N70" s="102"/>
      <c r="O70" s="102"/>
      <c r="P70" s="102"/>
      <c r="Q70" s="102"/>
      <c r="R70" s="108"/>
      <c r="S70" s="92"/>
      <c r="T70" s="108"/>
      <c r="U70" s="108"/>
      <c r="V70" s="108"/>
    </row>
    <row r="71" spans="1:22" ht="14.25">
      <c r="A71" s="93">
        <v>50</v>
      </c>
      <c r="B71" s="94" t="s">
        <v>816</v>
      </c>
      <c r="C71" s="93" t="s">
        <v>777</v>
      </c>
      <c r="D71" s="93" t="s">
        <v>611</v>
      </c>
      <c r="E71" s="93" t="s">
        <v>609</v>
      </c>
      <c r="F71" s="95">
        <f t="shared" si="6"/>
        <v>1200</v>
      </c>
      <c r="G71" s="96">
        <v>1158</v>
      </c>
      <c r="H71" s="96"/>
      <c r="I71" s="96">
        <v>42</v>
      </c>
      <c r="J71" s="96"/>
      <c r="K71" s="92">
        <f t="shared" si="5"/>
        <v>1200</v>
      </c>
      <c r="L71" s="102"/>
      <c r="M71" s="102">
        <v>400</v>
      </c>
      <c r="N71" s="102"/>
      <c r="O71" s="102"/>
      <c r="P71" s="102"/>
      <c r="Q71" s="102"/>
      <c r="R71" s="108"/>
      <c r="S71" s="102">
        <v>800</v>
      </c>
      <c r="T71" s="108"/>
      <c r="U71" s="108"/>
      <c r="V71" s="108"/>
    </row>
    <row r="72" spans="1:22" s="79" customFormat="1" ht="14.25">
      <c r="A72" s="93">
        <v>51</v>
      </c>
      <c r="B72" s="94" t="s">
        <v>817</v>
      </c>
      <c r="C72" s="93" t="s">
        <v>770</v>
      </c>
      <c r="D72" s="93" t="s">
        <v>611</v>
      </c>
      <c r="E72" s="93" t="s">
        <v>637</v>
      </c>
      <c r="F72" s="95">
        <f t="shared" si="6"/>
        <v>110</v>
      </c>
      <c r="G72" s="96">
        <v>45</v>
      </c>
      <c r="H72" s="96">
        <v>50</v>
      </c>
      <c r="I72" s="96">
        <v>15</v>
      </c>
      <c r="J72" s="96"/>
      <c r="K72" s="92">
        <f t="shared" si="5"/>
        <v>110</v>
      </c>
      <c r="L72" s="102">
        <v>110</v>
      </c>
      <c r="M72" s="102"/>
      <c r="N72" s="102"/>
      <c r="O72" s="102"/>
      <c r="P72" s="102"/>
      <c r="Q72" s="102"/>
      <c r="R72" s="108"/>
      <c r="S72" s="92"/>
      <c r="T72" s="108"/>
      <c r="U72" s="108"/>
      <c r="V72" s="108"/>
    </row>
    <row r="73" spans="1:22" s="80" customFormat="1" ht="14.25">
      <c r="A73" s="93">
        <v>52</v>
      </c>
      <c r="B73" s="94" t="s">
        <v>818</v>
      </c>
      <c r="C73" s="93" t="s">
        <v>745</v>
      </c>
      <c r="D73" s="93" t="s">
        <v>613</v>
      </c>
      <c r="E73" s="93" t="s">
        <v>609</v>
      </c>
      <c r="F73" s="95">
        <f t="shared" si="6"/>
        <v>250</v>
      </c>
      <c r="G73" s="96">
        <v>50.2</v>
      </c>
      <c r="H73" s="96">
        <v>170</v>
      </c>
      <c r="I73" s="96">
        <v>29.8</v>
      </c>
      <c r="J73" s="96"/>
      <c r="K73" s="92">
        <f aca="true" t="shared" si="7" ref="K73:K104">SUM(L73:V73)</f>
        <v>250</v>
      </c>
      <c r="L73" s="102">
        <v>250</v>
      </c>
      <c r="M73" s="102"/>
      <c r="N73" s="102"/>
      <c r="O73" s="102"/>
      <c r="P73" s="102"/>
      <c r="Q73" s="102"/>
      <c r="R73" s="108"/>
      <c r="S73" s="92"/>
      <c r="T73" s="108"/>
      <c r="U73" s="108"/>
      <c r="V73" s="108"/>
    </row>
    <row r="74" spans="1:22" s="80" customFormat="1" ht="14.25">
      <c r="A74" s="93">
        <v>53</v>
      </c>
      <c r="B74" s="94" t="s">
        <v>819</v>
      </c>
      <c r="C74" s="93" t="s">
        <v>745</v>
      </c>
      <c r="D74" s="93" t="s">
        <v>613</v>
      </c>
      <c r="E74" s="93" t="s">
        <v>609</v>
      </c>
      <c r="F74" s="95">
        <f t="shared" si="6"/>
        <v>130</v>
      </c>
      <c r="G74" s="96">
        <v>66</v>
      </c>
      <c r="H74" s="96">
        <v>48</v>
      </c>
      <c r="I74" s="96">
        <v>16</v>
      </c>
      <c r="J74" s="96"/>
      <c r="K74" s="92">
        <f t="shared" si="7"/>
        <v>130</v>
      </c>
      <c r="L74" s="102">
        <v>130</v>
      </c>
      <c r="M74" s="102"/>
      <c r="N74" s="102"/>
      <c r="O74" s="102"/>
      <c r="P74" s="102"/>
      <c r="Q74" s="102"/>
      <c r="R74" s="108"/>
      <c r="S74" s="92"/>
      <c r="T74" s="108"/>
      <c r="U74" s="108"/>
      <c r="V74" s="108"/>
    </row>
    <row r="75" spans="1:22" ht="14.25">
      <c r="A75" s="93">
        <v>54</v>
      </c>
      <c r="B75" s="94" t="s">
        <v>820</v>
      </c>
      <c r="C75" s="93" t="s">
        <v>821</v>
      </c>
      <c r="D75" s="93" t="s">
        <v>637</v>
      </c>
      <c r="E75" s="93" t="s">
        <v>609</v>
      </c>
      <c r="F75" s="95">
        <f t="shared" si="6"/>
        <v>44.449999999999996</v>
      </c>
      <c r="G75" s="96">
        <v>7.8</v>
      </c>
      <c r="H75" s="96">
        <v>30</v>
      </c>
      <c r="I75" s="96">
        <v>6.65</v>
      </c>
      <c r="J75" s="96"/>
      <c r="K75" s="92">
        <f t="shared" si="7"/>
        <v>44.45</v>
      </c>
      <c r="L75" s="102">
        <v>44.45</v>
      </c>
      <c r="M75" s="102"/>
      <c r="N75" s="102"/>
      <c r="O75" s="102"/>
      <c r="P75" s="102"/>
      <c r="Q75" s="102"/>
      <c r="R75" s="108"/>
      <c r="S75" s="92"/>
      <c r="T75" s="108"/>
      <c r="U75" s="108"/>
      <c r="V75" s="108"/>
    </row>
    <row r="76" spans="1:22" s="80" customFormat="1" ht="14.25">
      <c r="A76" s="93">
        <v>55</v>
      </c>
      <c r="B76" s="94" t="s">
        <v>822</v>
      </c>
      <c r="C76" s="93" t="s">
        <v>745</v>
      </c>
      <c r="D76" s="93" t="s">
        <v>613</v>
      </c>
      <c r="E76" s="93" t="s">
        <v>609</v>
      </c>
      <c r="F76" s="95">
        <f t="shared" si="6"/>
        <v>114</v>
      </c>
      <c r="G76" s="96">
        <v>63.8</v>
      </c>
      <c r="H76" s="96">
        <v>45</v>
      </c>
      <c r="I76" s="96">
        <v>5.2</v>
      </c>
      <c r="J76" s="96"/>
      <c r="K76" s="92">
        <f t="shared" si="7"/>
        <v>114</v>
      </c>
      <c r="L76" s="102">
        <v>114</v>
      </c>
      <c r="M76" s="102"/>
      <c r="N76" s="102"/>
      <c r="O76" s="102"/>
      <c r="P76" s="102"/>
      <c r="Q76" s="102"/>
      <c r="R76" s="108"/>
      <c r="S76" s="92"/>
      <c r="T76" s="108"/>
      <c r="U76" s="108"/>
      <c r="V76" s="108"/>
    </row>
    <row r="77" spans="1:22" s="80" customFormat="1" ht="14.25">
      <c r="A77" s="93">
        <v>56</v>
      </c>
      <c r="B77" s="94" t="s">
        <v>823</v>
      </c>
      <c r="C77" s="93">
        <v>201</v>
      </c>
      <c r="D77" s="93" t="s">
        <v>613</v>
      </c>
      <c r="E77" s="93" t="s">
        <v>609</v>
      </c>
      <c r="F77" s="95">
        <f t="shared" si="6"/>
        <v>133</v>
      </c>
      <c r="G77" s="96">
        <v>40</v>
      </c>
      <c r="H77" s="96">
        <v>50</v>
      </c>
      <c r="I77" s="96">
        <v>43</v>
      </c>
      <c r="J77" s="96"/>
      <c r="K77" s="92">
        <f t="shared" si="7"/>
        <v>133</v>
      </c>
      <c r="L77" s="102">
        <v>133</v>
      </c>
      <c r="M77" s="102"/>
      <c r="N77" s="102"/>
      <c r="O77" s="102"/>
      <c r="P77" s="102"/>
      <c r="Q77" s="102"/>
      <c r="R77" s="108"/>
      <c r="S77" s="92"/>
      <c r="T77" s="108"/>
      <c r="U77" s="108"/>
      <c r="V77" s="108"/>
    </row>
    <row r="78" spans="1:22" ht="14.25">
      <c r="A78" s="93">
        <v>57</v>
      </c>
      <c r="B78" s="94" t="s">
        <v>824</v>
      </c>
      <c r="C78" s="93" t="s">
        <v>777</v>
      </c>
      <c r="D78" s="93" t="s">
        <v>621</v>
      </c>
      <c r="E78" s="93" t="s">
        <v>609</v>
      </c>
      <c r="F78" s="95">
        <f t="shared" si="6"/>
        <v>100</v>
      </c>
      <c r="G78" s="96">
        <v>60</v>
      </c>
      <c r="H78" s="96">
        <v>20</v>
      </c>
      <c r="I78" s="96">
        <v>20</v>
      </c>
      <c r="J78" s="96"/>
      <c r="K78" s="92">
        <f t="shared" si="7"/>
        <v>100</v>
      </c>
      <c r="L78" s="102">
        <v>100</v>
      </c>
      <c r="M78" s="102"/>
      <c r="N78" s="102"/>
      <c r="O78" s="102"/>
      <c r="P78" s="102"/>
      <c r="Q78" s="102"/>
      <c r="R78" s="108"/>
      <c r="S78" s="92"/>
      <c r="T78" s="108"/>
      <c r="U78" s="108"/>
      <c r="V78" s="108"/>
    </row>
    <row r="79" spans="1:22" ht="14.25">
      <c r="A79" s="93">
        <v>58</v>
      </c>
      <c r="B79" s="94" t="s">
        <v>825</v>
      </c>
      <c r="C79" s="93" t="s">
        <v>750</v>
      </c>
      <c r="D79" s="93" t="s">
        <v>609</v>
      </c>
      <c r="E79" s="93" t="s">
        <v>609</v>
      </c>
      <c r="F79" s="95">
        <f t="shared" si="6"/>
        <v>819</v>
      </c>
      <c r="G79" s="96">
        <v>800</v>
      </c>
      <c r="H79" s="96">
        <v>16</v>
      </c>
      <c r="I79" s="96">
        <v>3</v>
      </c>
      <c r="J79" s="96"/>
      <c r="K79" s="92">
        <f t="shared" si="7"/>
        <v>819</v>
      </c>
      <c r="L79" s="102">
        <v>819</v>
      </c>
      <c r="M79" s="102"/>
      <c r="N79" s="102"/>
      <c r="O79" s="102"/>
      <c r="P79" s="102"/>
      <c r="Q79" s="102"/>
      <c r="R79" s="108"/>
      <c r="S79" s="92"/>
      <c r="T79" s="108"/>
      <c r="U79" s="108"/>
      <c r="V79" s="108"/>
    </row>
    <row r="80" spans="1:22" s="79" customFormat="1" ht="14.25">
      <c r="A80" s="93">
        <v>59</v>
      </c>
      <c r="B80" s="94" t="s">
        <v>826</v>
      </c>
      <c r="C80" s="93" t="s">
        <v>827</v>
      </c>
      <c r="D80" s="93" t="s">
        <v>609</v>
      </c>
      <c r="E80" s="93" t="s">
        <v>609</v>
      </c>
      <c r="F80" s="95">
        <f t="shared" si="6"/>
        <v>21.8</v>
      </c>
      <c r="G80" s="96">
        <v>17.3</v>
      </c>
      <c r="H80" s="96"/>
      <c r="I80" s="96">
        <v>4.5</v>
      </c>
      <c r="J80" s="96"/>
      <c r="K80" s="92">
        <f t="shared" si="7"/>
        <v>21.799999999999997</v>
      </c>
      <c r="L80" s="102">
        <v>14.2</v>
      </c>
      <c r="M80" s="102"/>
      <c r="N80" s="102"/>
      <c r="O80" s="102"/>
      <c r="P80" s="102"/>
      <c r="Q80" s="102"/>
      <c r="R80" s="108"/>
      <c r="S80" s="92"/>
      <c r="T80" s="108">
        <v>7.6</v>
      </c>
      <c r="U80" s="108"/>
      <c r="V80" s="108"/>
    </row>
    <row r="81" spans="1:22" ht="14.25">
      <c r="A81" s="93">
        <v>60</v>
      </c>
      <c r="B81" s="94" t="s">
        <v>828</v>
      </c>
      <c r="C81" s="93" t="s">
        <v>750</v>
      </c>
      <c r="D81" s="93" t="s">
        <v>611</v>
      </c>
      <c r="E81" s="93" t="s">
        <v>611</v>
      </c>
      <c r="F81" s="95">
        <f t="shared" si="6"/>
        <v>55</v>
      </c>
      <c r="G81" s="96">
        <v>21</v>
      </c>
      <c r="H81" s="96">
        <v>34</v>
      </c>
      <c r="I81" s="96"/>
      <c r="J81" s="96"/>
      <c r="K81" s="92">
        <f t="shared" si="7"/>
        <v>55</v>
      </c>
      <c r="L81" s="102">
        <v>55</v>
      </c>
      <c r="M81" s="102"/>
      <c r="N81" s="102"/>
      <c r="O81" s="102"/>
      <c r="P81" s="102"/>
      <c r="Q81" s="102"/>
      <c r="R81" s="108"/>
      <c r="S81" s="92"/>
      <c r="T81" s="108"/>
      <c r="U81" s="108"/>
      <c r="V81" s="108"/>
    </row>
    <row r="82" spans="1:22" ht="14.25">
      <c r="A82" s="93">
        <v>61</v>
      </c>
      <c r="B82" s="94" t="s">
        <v>829</v>
      </c>
      <c r="C82" s="93" t="s">
        <v>830</v>
      </c>
      <c r="D82" s="93" t="s">
        <v>609</v>
      </c>
      <c r="E82" s="93" t="s">
        <v>609</v>
      </c>
      <c r="F82" s="95">
        <f t="shared" si="6"/>
        <v>3186</v>
      </c>
      <c r="G82" s="96">
        <v>1845</v>
      </c>
      <c r="H82" s="96">
        <v>1150</v>
      </c>
      <c r="I82" s="96">
        <v>191</v>
      </c>
      <c r="J82" s="96"/>
      <c r="K82" s="92">
        <f t="shared" si="7"/>
        <v>3186</v>
      </c>
      <c r="L82" s="102">
        <v>3186</v>
      </c>
      <c r="M82" s="102"/>
      <c r="N82" s="102"/>
      <c r="O82" s="102"/>
      <c r="P82" s="102"/>
      <c r="Q82" s="102"/>
      <c r="R82" s="108"/>
      <c r="S82" s="92"/>
      <c r="T82" s="108"/>
      <c r="U82" s="108"/>
      <c r="V82" s="108"/>
    </row>
    <row r="83" spans="1:22" ht="14.25">
      <c r="A83" s="93">
        <v>62</v>
      </c>
      <c r="B83" s="94" t="s">
        <v>246</v>
      </c>
      <c r="C83" s="97" t="s">
        <v>750</v>
      </c>
      <c r="D83" s="97" t="s">
        <v>611</v>
      </c>
      <c r="E83" s="97" t="s">
        <v>611</v>
      </c>
      <c r="F83" s="95">
        <f t="shared" si="6"/>
        <v>42</v>
      </c>
      <c r="G83" s="96">
        <v>40</v>
      </c>
      <c r="H83" s="96"/>
      <c r="I83" s="96">
        <v>2</v>
      </c>
      <c r="J83" s="96"/>
      <c r="K83" s="92">
        <f t="shared" si="7"/>
        <v>42</v>
      </c>
      <c r="L83" s="102">
        <v>42</v>
      </c>
      <c r="M83" s="102"/>
      <c r="N83" s="102"/>
      <c r="O83" s="102"/>
      <c r="P83" s="102"/>
      <c r="Q83" s="102"/>
      <c r="R83" s="108"/>
      <c r="S83" s="92"/>
      <c r="T83" s="108"/>
      <c r="U83" s="108"/>
      <c r="V83" s="108"/>
    </row>
    <row r="84" spans="1:22" ht="14.25">
      <c r="A84" s="93">
        <v>63</v>
      </c>
      <c r="B84" s="94" t="s">
        <v>831</v>
      </c>
      <c r="C84" s="93" t="s">
        <v>750</v>
      </c>
      <c r="D84" s="93" t="s">
        <v>611</v>
      </c>
      <c r="E84" s="93" t="s">
        <v>621</v>
      </c>
      <c r="F84" s="95">
        <f t="shared" si="6"/>
        <v>625.9</v>
      </c>
      <c r="G84" s="96">
        <v>230.9</v>
      </c>
      <c r="H84" s="96">
        <v>375</v>
      </c>
      <c r="I84" s="96">
        <v>20</v>
      </c>
      <c r="J84" s="96"/>
      <c r="K84" s="92">
        <f t="shared" si="7"/>
        <v>625.9</v>
      </c>
      <c r="L84" s="102">
        <v>625.9</v>
      </c>
      <c r="M84" s="102"/>
      <c r="N84" s="102"/>
      <c r="O84" s="102"/>
      <c r="P84" s="102"/>
      <c r="Q84" s="102"/>
      <c r="R84" s="108"/>
      <c r="S84" s="92"/>
      <c r="T84" s="108"/>
      <c r="U84" s="108"/>
      <c r="V84" s="108"/>
    </row>
    <row r="85" spans="1:22" ht="14.25">
      <c r="A85" s="93">
        <v>64</v>
      </c>
      <c r="B85" s="94" t="s">
        <v>832</v>
      </c>
      <c r="C85" s="93" t="s">
        <v>789</v>
      </c>
      <c r="D85" s="93" t="s">
        <v>611</v>
      </c>
      <c r="E85" s="93" t="s">
        <v>609</v>
      </c>
      <c r="F85" s="95">
        <f t="shared" si="6"/>
        <v>629.325</v>
      </c>
      <c r="G85" s="96">
        <v>229.325</v>
      </c>
      <c r="H85" s="96">
        <v>280</v>
      </c>
      <c r="I85" s="96">
        <v>120</v>
      </c>
      <c r="J85" s="96"/>
      <c r="K85" s="92">
        <f t="shared" si="7"/>
        <v>629.325</v>
      </c>
      <c r="L85" s="102">
        <v>629.325</v>
      </c>
      <c r="M85" s="102"/>
      <c r="N85" s="102"/>
      <c r="O85" s="102"/>
      <c r="P85" s="102"/>
      <c r="Q85" s="102"/>
      <c r="R85" s="108"/>
      <c r="S85" s="92"/>
      <c r="T85" s="108"/>
      <c r="U85" s="108"/>
      <c r="V85" s="108"/>
    </row>
    <row r="86" spans="1:22" ht="14.25">
      <c r="A86" s="93">
        <v>65</v>
      </c>
      <c r="B86" s="94" t="s">
        <v>173</v>
      </c>
      <c r="C86" s="93" t="s">
        <v>745</v>
      </c>
      <c r="D86" s="93" t="s">
        <v>833</v>
      </c>
      <c r="E86" s="93" t="s">
        <v>609</v>
      </c>
      <c r="F86" s="95">
        <f t="shared" si="6"/>
        <v>128</v>
      </c>
      <c r="G86" s="96">
        <v>31</v>
      </c>
      <c r="H86" s="96"/>
      <c r="I86" s="96">
        <v>37</v>
      </c>
      <c r="J86" s="96">
        <v>60</v>
      </c>
      <c r="K86" s="92">
        <f t="shared" si="7"/>
        <v>128</v>
      </c>
      <c r="L86" s="102">
        <v>128</v>
      </c>
      <c r="M86" s="102"/>
      <c r="N86" s="102"/>
      <c r="O86" s="102"/>
      <c r="P86" s="102"/>
      <c r="Q86" s="102"/>
      <c r="R86" s="108"/>
      <c r="S86" s="92"/>
      <c r="T86" s="108"/>
      <c r="U86" s="108"/>
      <c r="V86" s="108"/>
    </row>
    <row r="87" spans="1:22" ht="14.25">
      <c r="A87" s="93">
        <v>66</v>
      </c>
      <c r="B87" s="94" t="s">
        <v>834</v>
      </c>
      <c r="C87" s="93" t="s">
        <v>745</v>
      </c>
      <c r="D87" s="93" t="s">
        <v>765</v>
      </c>
      <c r="E87" s="93" t="s">
        <v>609</v>
      </c>
      <c r="F87" s="95">
        <f t="shared" si="6"/>
        <v>115</v>
      </c>
      <c r="G87" s="96">
        <v>61</v>
      </c>
      <c r="H87" s="96">
        <v>50</v>
      </c>
      <c r="I87" s="96">
        <v>4</v>
      </c>
      <c r="J87" s="96"/>
      <c r="K87" s="92">
        <f t="shared" si="7"/>
        <v>115</v>
      </c>
      <c r="L87" s="102">
        <v>115</v>
      </c>
      <c r="M87" s="102"/>
      <c r="N87" s="102"/>
      <c r="O87" s="102"/>
      <c r="P87" s="102"/>
      <c r="Q87" s="102"/>
      <c r="R87" s="108"/>
      <c r="S87" s="92"/>
      <c r="T87" s="108"/>
      <c r="U87" s="108"/>
      <c r="V87" s="108"/>
    </row>
    <row r="88" spans="1:22" ht="14.25">
      <c r="A88" s="93">
        <v>67</v>
      </c>
      <c r="B88" s="94" t="s">
        <v>835</v>
      </c>
      <c r="C88" s="93" t="s">
        <v>745</v>
      </c>
      <c r="D88" s="93" t="s">
        <v>836</v>
      </c>
      <c r="E88" s="93" t="s">
        <v>609</v>
      </c>
      <c r="F88" s="95">
        <f t="shared" si="6"/>
        <v>310</v>
      </c>
      <c r="G88" s="96">
        <v>5</v>
      </c>
      <c r="H88" s="96">
        <v>100</v>
      </c>
      <c r="I88" s="96">
        <v>205</v>
      </c>
      <c r="J88" s="96"/>
      <c r="K88" s="92">
        <f t="shared" si="7"/>
        <v>310</v>
      </c>
      <c r="L88" s="102">
        <v>310</v>
      </c>
      <c r="M88" s="102"/>
      <c r="N88" s="102"/>
      <c r="O88" s="102"/>
      <c r="P88" s="102"/>
      <c r="Q88" s="102"/>
      <c r="R88" s="108"/>
      <c r="S88" s="92"/>
      <c r="T88" s="108"/>
      <c r="U88" s="108"/>
      <c r="V88" s="108"/>
    </row>
    <row r="89" spans="1:22" s="82" customFormat="1" ht="13.5">
      <c r="A89" s="93">
        <v>68</v>
      </c>
      <c r="B89" s="109" t="s">
        <v>837</v>
      </c>
      <c r="C89" s="110" t="s">
        <v>745</v>
      </c>
      <c r="D89" s="110" t="s">
        <v>838</v>
      </c>
      <c r="E89" s="110" t="s">
        <v>609</v>
      </c>
      <c r="F89" s="95">
        <f t="shared" si="6"/>
        <v>518.211</v>
      </c>
      <c r="G89" s="98">
        <v>107.211</v>
      </c>
      <c r="H89" s="98">
        <v>400</v>
      </c>
      <c r="I89" s="98">
        <v>11</v>
      </c>
      <c r="J89" s="98"/>
      <c r="K89" s="92">
        <f t="shared" si="7"/>
        <v>518.211</v>
      </c>
      <c r="L89" s="102">
        <v>518.211</v>
      </c>
      <c r="M89" s="108"/>
      <c r="N89" s="108"/>
      <c r="O89" s="108"/>
      <c r="P89" s="108"/>
      <c r="Q89" s="108"/>
      <c r="R89" s="102"/>
      <c r="S89" s="92"/>
      <c r="T89" s="102"/>
      <c r="U89" s="102"/>
      <c r="V89" s="102"/>
    </row>
    <row r="90" spans="1:22" s="82" customFormat="1" ht="27">
      <c r="A90" s="93">
        <v>69</v>
      </c>
      <c r="B90" s="109" t="s">
        <v>839</v>
      </c>
      <c r="C90" s="110" t="s">
        <v>840</v>
      </c>
      <c r="D90" s="110" t="s">
        <v>609</v>
      </c>
      <c r="E90" s="110" t="s">
        <v>609</v>
      </c>
      <c r="F90" s="95">
        <f t="shared" si="6"/>
        <v>1454</v>
      </c>
      <c r="G90" s="98">
        <v>10</v>
      </c>
      <c r="H90" s="98">
        <v>1140</v>
      </c>
      <c r="I90" s="98">
        <v>304</v>
      </c>
      <c r="J90" s="98"/>
      <c r="K90" s="92">
        <f t="shared" si="7"/>
        <v>1454</v>
      </c>
      <c r="L90" s="102">
        <v>1334</v>
      </c>
      <c r="M90" s="108">
        <v>60</v>
      </c>
      <c r="N90" s="108">
        <v>60</v>
      </c>
      <c r="O90" s="108"/>
      <c r="P90" s="108"/>
      <c r="Q90" s="108"/>
      <c r="R90" s="102"/>
      <c r="S90" s="92"/>
      <c r="T90" s="102"/>
      <c r="U90" s="102"/>
      <c r="V90" s="102"/>
    </row>
    <row r="91" spans="1:22" s="82" customFormat="1" ht="13.5">
      <c r="A91" s="93">
        <v>70</v>
      </c>
      <c r="B91" s="109" t="s">
        <v>120</v>
      </c>
      <c r="C91" s="110" t="s">
        <v>745</v>
      </c>
      <c r="D91" s="110" t="s">
        <v>613</v>
      </c>
      <c r="E91" s="110" t="s">
        <v>613</v>
      </c>
      <c r="F91" s="95">
        <f t="shared" si="6"/>
        <v>135</v>
      </c>
      <c r="G91" s="98">
        <v>85</v>
      </c>
      <c r="H91" s="98">
        <v>30</v>
      </c>
      <c r="I91" s="98">
        <v>20</v>
      </c>
      <c r="J91" s="98"/>
      <c r="K91" s="92">
        <f t="shared" si="7"/>
        <v>135</v>
      </c>
      <c r="L91" s="102">
        <v>135</v>
      </c>
      <c r="M91" s="108"/>
      <c r="N91" s="108"/>
      <c r="O91" s="108"/>
      <c r="P91" s="108"/>
      <c r="Q91" s="108"/>
      <c r="R91" s="102"/>
      <c r="S91" s="92"/>
      <c r="T91" s="102"/>
      <c r="U91" s="102"/>
      <c r="V91" s="102"/>
    </row>
    <row r="92" spans="1:22" s="82" customFormat="1" ht="13.5">
      <c r="A92" s="93">
        <v>71</v>
      </c>
      <c r="B92" s="109" t="s">
        <v>841</v>
      </c>
      <c r="C92" s="110" t="s">
        <v>745</v>
      </c>
      <c r="D92" s="110" t="s">
        <v>613</v>
      </c>
      <c r="E92" s="110" t="s">
        <v>609</v>
      </c>
      <c r="F92" s="95">
        <f t="shared" si="6"/>
        <v>107</v>
      </c>
      <c r="G92" s="98">
        <v>37</v>
      </c>
      <c r="H92" s="98">
        <v>65</v>
      </c>
      <c r="I92" s="98">
        <v>5</v>
      </c>
      <c r="J92" s="98"/>
      <c r="K92" s="92">
        <f t="shared" si="7"/>
        <v>107</v>
      </c>
      <c r="L92" s="102">
        <v>107</v>
      </c>
      <c r="M92" s="108"/>
      <c r="N92" s="108"/>
      <c r="O92" s="108"/>
      <c r="P92" s="108"/>
      <c r="Q92" s="108"/>
      <c r="R92" s="102"/>
      <c r="S92" s="92"/>
      <c r="T92" s="102"/>
      <c r="U92" s="102"/>
      <c r="V92" s="102"/>
    </row>
    <row r="93" spans="1:22" s="82" customFormat="1" ht="13.5">
      <c r="A93" s="93">
        <v>72</v>
      </c>
      <c r="B93" s="109" t="s">
        <v>842</v>
      </c>
      <c r="C93" s="110" t="s">
        <v>750</v>
      </c>
      <c r="D93" s="110" t="s">
        <v>609</v>
      </c>
      <c r="E93" s="110" t="s">
        <v>609</v>
      </c>
      <c r="F93" s="95">
        <f t="shared" si="6"/>
        <v>5.24</v>
      </c>
      <c r="G93" s="98">
        <v>5.24</v>
      </c>
      <c r="H93" s="98"/>
      <c r="I93" s="98"/>
      <c r="J93" s="98"/>
      <c r="K93" s="92">
        <f t="shared" si="7"/>
        <v>5.24</v>
      </c>
      <c r="L93" s="102">
        <v>5.24</v>
      </c>
      <c r="M93" s="108"/>
      <c r="N93" s="108"/>
      <c r="O93" s="108"/>
      <c r="P93" s="108"/>
      <c r="Q93" s="108"/>
      <c r="R93" s="102"/>
      <c r="S93" s="92"/>
      <c r="T93" s="102"/>
      <c r="U93" s="102"/>
      <c r="V93" s="102"/>
    </row>
    <row r="94" spans="1:22" s="80" customFormat="1" ht="14.25">
      <c r="A94" s="416">
        <v>73</v>
      </c>
      <c r="B94" s="408" t="s">
        <v>843</v>
      </c>
      <c r="C94" s="93" t="s">
        <v>745</v>
      </c>
      <c r="D94" s="93" t="s">
        <v>613</v>
      </c>
      <c r="E94" s="93" t="s">
        <v>609</v>
      </c>
      <c r="F94" s="403">
        <v>200</v>
      </c>
      <c r="G94" s="98">
        <v>24.5</v>
      </c>
      <c r="H94" s="98"/>
      <c r="I94" s="98">
        <v>13</v>
      </c>
      <c r="J94" s="98"/>
      <c r="K94" s="92">
        <f t="shared" si="7"/>
        <v>200</v>
      </c>
      <c r="L94" s="394">
        <v>200</v>
      </c>
      <c r="M94" s="108"/>
      <c r="N94" s="108"/>
      <c r="O94" s="108"/>
      <c r="P94" s="108"/>
      <c r="Q94" s="108"/>
      <c r="R94" s="108"/>
      <c r="S94" s="108"/>
      <c r="T94" s="108"/>
      <c r="U94" s="108"/>
      <c r="V94" s="108"/>
    </row>
    <row r="95" spans="1:22" s="80" customFormat="1" ht="14.25">
      <c r="A95" s="417"/>
      <c r="B95" s="409"/>
      <c r="C95" s="93" t="s">
        <v>745</v>
      </c>
      <c r="D95" s="93" t="s">
        <v>609</v>
      </c>
      <c r="E95" s="93" t="s">
        <v>609</v>
      </c>
      <c r="F95" s="401"/>
      <c r="G95" s="98">
        <v>6.5</v>
      </c>
      <c r="H95" s="98"/>
      <c r="I95" s="98"/>
      <c r="J95" s="98"/>
      <c r="K95" s="92">
        <f t="shared" si="7"/>
        <v>0</v>
      </c>
      <c r="L95" s="394"/>
      <c r="M95" s="108"/>
      <c r="N95" s="108"/>
      <c r="O95" s="108"/>
      <c r="P95" s="108"/>
      <c r="Q95" s="108"/>
      <c r="R95" s="108"/>
      <c r="S95" s="108"/>
      <c r="T95" s="108"/>
      <c r="U95" s="108"/>
      <c r="V95" s="108"/>
    </row>
    <row r="96" spans="1:22" s="80" customFormat="1" ht="18.75" customHeight="1">
      <c r="A96" s="418"/>
      <c r="B96" s="410"/>
      <c r="C96" s="93" t="s">
        <v>747</v>
      </c>
      <c r="D96" s="93" t="s">
        <v>637</v>
      </c>
      <c r="E96" s="93" t="s">
        <v>615</v>
      </c>
      <c r="F96" s="402"/>
      <c r="G96" s="98">
        <v>16</v>
      </c>
      <c r="H96" s="98">
        <v>140</v>
      </c>
      <c r="I96" s="98"/>
      <c r="J96" s="98"/>
      <c r="K96" s="92">
        <f t="shared" si="7"/>
        <v>0</v>
      </c>
      <c r="L96" s="394"/>
      <c r="M96" s="108"/>
      <c r="N96" s="108"/>
      <c r="O96" s="108"/>
      <c r="P96" s="108"/>
      <c r="Q96" s="108"/>
      <c r="R96" s="108"/>
      <c r="S96" s="108"/>
      <c r="T96" s="108"/>
      <c r="U96" s="108"/>
      <c r="V96" s="108"/>
    </row>
    <row r="97" spans="1:22" ht="27">
      <c r="A97" s="93">
        <v>74</v>
      </c>
      <c r="B97" s="109" t="s">
        <v>844</v>
      </c>
      <c r="C97" s="110" t="s">
        <v>747</v>
      </c>
      <c r="D97" s="110" t="s">
        <v>611</v>
      </c>
      <c r="E97" s="110" t="s">
        <v>624</v>
      </c>
      <c r="F97" s="95">
        <f>SUM(G97:J97)</f>
        <v>137.8759</v>
      </c>
      <c r="G97" s="98">
        <v>29.5679</v>
      </c>
      <c r="H97" s="98">
        <v>28.368</v>
      </c>
      <c r="I97" s="98">
        <v>79.94</v>
      </c>
      <c r="J97" s="98"/>
      <c r="K97" s="92">
        <f t="shared" si="7"/>
        <v>137.8759</v>
      </c>
      <c r="L97" s="108">
        <v>12.2</v>
      </c>
      <c r="M97" s="108">
        <v>125.6759</v>
      </c>
      <c r="N97" s="108"/>
      <c r="O97" s="108"/>
      <c r="P97" s="108"/>
      <c r="Q97" s="108"/>
      <c r="R97" s="108"/>
      <c r="S97" s="108"/>
      <c r="T97" s="108"/>
      <c r="U97" s="108"/>
      <c r="V97" s="108"/>
    </row>
    <row r="98" spans="1:22" ht="14.25">
      <c r="A98" s="93">
        <v>75</v>
      </c>
      <c r="B98" s="109" t="s">
        <v>845</v>
      </c>
      <c r="C98" s="111" t="s">
        <v>750</v>
      </c>
      <c r="D98" s="111" t="s">
        <v>611</v>
      </c>
      <c r="E98" s="111" t="s">
        <v>611</v>
      </c>
      <c r="F98" s="95">
        <f>SUM(G98:J98)</f>
        <v>26</v>
      </c>
      <c r="G98" s="98">
        <v>21</v>
      </c>
      <c r="H98" s="98">
        <v>5</v>
      </c>
      <c r="I98" s="98"/>
      <c r="J98" s="98"/>
      <c r="K98" s="92">
        <f t="shared" si="7"/>
        <v>26</v>
      </c>
      <c r="L98" s="108">
        <v>26</v>
      </c>
      <c r="M98" s="108"/>
      <c r="N98" s="108"/>
      <c r="O98" s="108"/>
      <c r="P98" s="108"/>
      <c r="Q98" s="108"/>
      <c r="R98" s="108"/>
      <c r="S98" s="108"/>
      <c r="T98" s="108"/>
      <c r="U98" s="108"/>
      <c r="V98" s="108"/>
    </row>
    <row r="99" spans="1:22" ht="27">
      <c r="A99" s="93">
        <v>76</v>
      </c>
      <c r="B99" s="109" t="s">
        <v>846</v>
      </c>
      <c r="C99" s="111" t="s">
        <v>770</v>
      </c>
      <c r="D99" s="111" t="s">
        <v>611</v>
      </c>
      <c r="E99" s="111" t="s">
        <v>621</v>
      </c>
      <c r="F99" s="95">
        <f>SUM(G99:J99)</f>
        <v>2</v>
      </c>
      <c r="G99" s="98">
        <v>2</v>
      </c>
      <c r="H99" s="98"/>
      <c r="I99" s="98"/>
      <c r="J99" s="98"/>
      <c r="K99" s="92">
        <f t="shared" si="7"/>
        <v>2</v>
      </c>
      <c r="L99" s="108">
        <v>2</v>
      </c>
      <c r="M99" s="108"/>
      <c r="N99" s="108"/>
      <c r="O99" s="108"/>
      <c r="P99" s="108"/>
      <c r="Q99" s="108"/>
      <c r="R99" s="108"/>
      <c r="S99" s="108"/>
      <c r="T99" s="108"/>
      <c r="U99" s="108"/>
      <c r="V99" s="108"/>
    </row>
    <row r="100" spans="1:22" ht="14.25">
      <c r="A100" s="93">
        <v>77</v>
      </c>
      <c r="B100" s="112" t="s">
        <v>129</v>
      </c>
      <c r="C100" s="113" t="s">
        <v>745</v>
      </c>
      <c r="D100" s="113" t="s">
        <v>621</v>
      </c>
      <c r="E100" s="113" t="s">
        <v>609</v>
      </c>
      <c r="F100" s="95">
        <f>SUM(G100:J100)</f>
        <v>3.5</v>
      </c>
      <c r="G100" s="98">
        <v>3.5</v>
      </c>
      <c r="H100" s="98"/>
      <c r="I100" s="98"/>
      <c r="J100" s="98"/>
      <c r="K100" s="92">
        <f t="shared" si="7"/>
        <v>3.5</v>
      </c>
      <c r="L100" s="108">
        <v>3.5</v>
      </c>
      <c r="M100" s="108"/>
      <c r="N100" s="108"/>
      <c r="O100" s="108"/>
      <c r="P100" s="108"/>
      <c r="Q100" s="108"/>
      <c r="R100" s="108"/>
      <c r="S100" s="108"/>
      <c r="T100" s="108"/>
      <c r="U100" s="108"/>
      <c r="V100" s="108"/>
    </row>
    <row r="101" spans="1:22" ht="21" customHeight="1">
      <c r="A101" s="412">
        <v>78</v>
      </c>
      <c r="B101" s="411" t="s">
        <v>847</v>
      </c>
      <c r="C101" s="97" t="s">
        <v>848</v>
      </c>
      <c r="D101" s="97" t="s">
        <v>765</v>
      </c>
      <c r="E101" s="97" t="s">
        <v>609</v>
      </c>
      <c r="F101" s="400">
        <f>SUM(G101:J102)</f>
        <v>22.95</v>
      </c>
      <c r="G101" s="98">
        <v>14.95</v>
      </c>
      <c r="H101" s="98"/>
      <c r="I101" s="98">
        <v>1</v>
      </c>
      <c r="J101" s="98"/>
      <c r="K101" s="397">
        <v>22.95</v>
      </c>
      <c r="L101" s="108">
        <v>15.95</v>
      </c>
      <c r="M101" s="108"/>
      <c r="N101" s="108"/>
      <c r="O101" s="108"/>
      <c r="P101" s="108"/>
      <c r="Q101" s="108"/>
      <c r="R101" s="108"/>
      <c r="S101" s="108"/>
      <c r="T101" s="108"/>
      <c r="U101" s="108"/>
      <c r="V101" s="108"/>
    </row>
    <row r="102" spans="1:22" ht="14.25">
      <c r="A102" s="413"/>
      <c r="B102" s="411"/>
      <c r="C102" s="114" t="s">
        <v>848</v>
      </c>
      <c r="D102" s="114" t="s">
        <v>765</v>
      </c>
      <c r="E102" s="114" t="s">
        <v>621</v>
      </c>
      <c r="F102" s="400"/>
      <c r="G102" s="98">
        <v>7</v>
      </c>
      <c r="H102" s="98"/>
      <c r="I102" s="98"/>
      <c r="J102" s="98"/>
      <c r="K102" s="399"/>
      <c r="L102" s="108">
        <v>7</v>
      </c>
      <c r="M102" s="108"/>
      <c r="N102" s="108"/>
      <c r="O102" s="108"/>
      <c r="P102" s="108"/>
      <c r="Q102" s="108"/>
      <c r="R102" s="108"/>
      <c r="S102" s="108"/>
      <c r="T102" s="108"/>
      <c r="U102" s="108"/>
      <c r="V102" s="108"/>
    </row>
    <row r="103" spans="1:22" ht="14.25">
      <c r="A103" s="115">
        <v>79</v>
      </c>
      <c r="B103" s="109" t="s">
        <v>849</v>
      </c>
      <c r="C103" s="114" t="s">
        <v>747</v>
      </c>
      <c r="D103" s="114" t="s">
        <v>613</v>
      </c>
      <c r="E103" s="114" t="s">
        <v>609</v>
      </c>
      <c r="F103" s="95">
        <f>SUM(G103:J103)</f>
        <v>0.5</v>
      </c>
      <c r="G103" s="98">
        <v>0.5</v>
      </c>
      <c r="H103" s="98"/>
      <c r="I103" s="98"/>
      <c r="J103" s="98"/>
      <c r="K103" s="92">
        <f t="shared" si="7"/>
        <v>0.5</v>
      </c>
      <c r="L103" s="108">
        <v>0.5</v>
      </c>
      <c r="M103" s="108"/>
      <c r="N103" s="108"/>
      <c r="O103" s="108"/>
      <c r="P103" s="108"/>
      <c r="Q103" s="108"/>
      <c r="R103" s="108"/>
      <c r="S103" s="108"/>
      <c r="T103" s="108"/>
      <c r="U103" s="108"/>
      <c r="V103" s="108"/>
    </row>
    <row r="104" spans="1:22" ht="14.25">
      <c r="A104" s="115">
        <v>80</v>
      </c>
      <c r="B104" s="112" t="s">
        <v>850</v>
      </c>
      <c r="C104" s="110" t="s">
        <v>750</v>
      </c>
      <c r="D104" s="110" t="s">
        <v>611</v>
      </c>
      <c r="E104" s="110" t="s">
        <v>611</v>
      </c>
      <c r="F104" s="95">
        <f>SUM(G104:J104)</f>
        <v>49.65</v>
      </c>
      <c r="G104" s="98">
        <v>47.15</v>
      </c>
      <c r="H104" s="98">
        <v>2</v>
      </c>
      <c r="I104" s="98">
        <v>0.5</v>
      </c>
      <c r="J104" s="98"/>
      <c r="K104" s="92">
        <f t="shared" si="7"/>
        <v>49.65</v>
      </c>
      <c r="L104" s="108">
        <v>49.65</v>
      </c>
      <c r="M104" s="108"/>
      <c r="N104" s="108"/>
      <c r="O104" s="108"/>
      <c r="P104" s="108"/>
      <c r="Q104" s="108"/>
      <c r="R104" s="108"/>
      <c r="S104" s="108"/>
      <c r="T104" s="108"/>
      <c r="U104" s="108"/>
      <c r="V104" s="108"/>
    </row>
    <row r="105" spans="1:22" s="80" customFormat="1" ht="14.25">
      <c r="A105" s="115">
        <v>81</v>
      </c>
      <c r="B105" s="112" t="s">
        <v>851</v>
      </c>
      <c r="C105" s="114" t="s">
        <v>745</v>
      </c>
      <c r="D105" s="114" t="s">
        <v>613</v>
      </c>
      <c r="E105" s="114" t="s">
        <v>609</v>
      </c>
      <c r="F105" s="95">
        <f>SUM(G105:J105)</f>
        <v>180</v>
      </c>
      <c r="G105" s="98">
        <v>70</v>
      </c>
      <c r="H105" s="98">
        <v>80</v>
      </c>
      <c r="I105" s="98">
        <v>30</v>
      </c>
      <c r="J105" s="98"/>
      <c r="K105" s="92">
        <f aca="true" t="shared" si="8" ref="K105:K136">SUM(L105:V105)</f>
        <v>180</v>
      </c>
      <c r="L105" s="108">
        <v>180</v>
      </c>
      <c r="M105" s="108"/>
      <c r="N105" s="108"/>
      <c r="O105" s="108"/>
      <c r="P105" s="108"/>
      <c r="Q105" s="108"/>
      <c r="R105" s="108"/>
      <c r="S105" s="108"/>
      <c r="T105" s="108"/>
      <c r="U105" s="108"/>
      <c r="V105" s="108"/>
    </row>
    <row r="106" spans="1:22" ht="14.25">
      <c r="A106" s="115">
        <v>82</v>
      </c>
      <c r="B106" s="112" t="s">
        <v>852</v>
      </c>
      <c r="C106" s="93" t="s">
        <v>747</v>
      </c>
      <c r="D106" s="93" t="s">
        <v>609</v>
      </c>
      <c r="E106" s="93" t="s">
        <v>621</v>
      </c>
      <c r="F106" s="95">
        <f>SUM(G106:J106)</f>
        <v>17</v>
      </c>
      <c r="G106" s="98">
        <v>16</v>
      </c>
      <c r="H106" s="98"/>
      <c r="I106" s="98">
        <v>1</v>
      </c>
      <c r="J106" s="98"/>
      <c r="K106" s="92">
        <f t="shared" si="8"/>
        <v>17</v>
      </c>
      <c r="L106" s="108">
        <v>12</v>
      </c>
      <c r="M106" s="108"/>
      <c r="N106" s="108">
        <v>5</v>
      </c>
      <c r="O106" s="108"/>
      <c r="P106" s="108"/>
      <c r="Q106" s="108"/>
      <c r="R106" s="108"/>
      <c r="S106" s="108"/>
      <c r="T106" s="108"/>
      <c r="U106" s="108"/>
      <c r="V106" s="108"/>
    </row>
    <row r="107" spans="1:22" ht="14.25">
      <c r="A107" s="412">
        <v>83</v>
      </c>
      <c r="B107" s="404" t="s">
        <v>853</v>
      </c>
      <c r="C107" s="93" t="s">
        <v>745</v>
      </c>
      <c r="D107" s="93" t="s">
        <v>637</v>
      </c>
      <c r="E107" s="93" t="s">
        <v>615</v>
      </c>
      <c r="F107" s="400">
        <f>SUM(G107:I108)</f>
        <v>375</v>
      </c>
      <c r="G107" s="98">
        <v>120</v>
      </c>
      <c r="H107" s="98"/>
      <c r="I107" s="98">
        <v>120</v>
      </c>
      <c r="J107" s="98"/>
      <c r="K107" s="397">
        <v>375</v>
      </c>
      <c r="L107" s="108">
        <v>240</v>
      </c>
      <c r="M107" s="108"/>
      <c r="N107" s="108"/>
      <c r="O107" s="108"/>
      <c r="P107" s="108"/>
      <c r="Q107" s="108"/>
      <c r="R107" s="108"/>
      <c r="S107" s="108"/>
      <c r="T107" s="108"/>
      <c r="U107" s="108"/>
      <c r="V107" s="108"/>
    </row>
    <row r="108" spans="1:22" ht="14.25">
      <c r="A108" s="413"/>
      <c r="B108" s="404"/>
      <c r="C108" s="114" t="s">
        <v>747</v>
      </c>
      <c r="D108" s="114" t="s">
        <v>613</v>
      </c>
      <c r="E108" s="114" t="s">
        <v>609</v>
      </c>
      <c r="F108" s="400"/>
      <c r="G108" s="98">
        <v>135</v>
      </c>
      <c r="H108" s="98"/>
      <c r="I108" s="98"/>
      <c r="J108" s="98"/>
      <c r="K108" s="399"/>
      <c r="L108" s="108">
        <v>135</v>
      </c>
      <c r="M108" s="108"/>
      <c r="N108" s="108"/>
      <c r="O108" s="108"/>
      <c r="P108" s="108"/>
      <c r="Q108" s="108"/>
      <c r="R108" s="108"/>
      <c r="S108" s="108"/>
      <c r="T108" s="108"/>
      <c r="U108" s="108"/>
      <c r="V108" s="108"/>
    </row>
    <row r="109" spans="1:22" s="80" customFormat="1" ht="14.25">
      <c r="A109" s="115">
        <v>84</v>
      </c>
      <c r="B109" s="109" t="s">
        <v>854</v>
      </c>
      <c r="C109" s="114" t="s">
        <v>745</v>
      </c>
      <c r="D109" s="114" t="s">
        <v>613</v>
      </c>
      <c r="E109" s="114" t="s">
        <v>609</v>
      </c>
      <c r="F109" s="95">
        <f aca="true" t="shared" si="9" ref="F109:F126">SUM(G109:J109)</f>
        <v>186</v>
      </c>
      <c r="G109" s="98">
        <v>90</v>
      </c>
      <c r="H109" s="98">
        <v>96</v>
      </c>
      <c r="I109" s="98"/>
      <c r="J109" s="98"/>
      <c r="K109" s="92">
        <f t="shared" si="8"/>
        <v>186</v>
      </c>
      <c r="L109" s="108">
        <v>186</v>
      </c>
      <c r="M109" s="108"/>
      <c r="N109" s="108"/>
      <c r="O109" s="108"/>
      <c r="P109" s="108"/>
      <c r="Q109" s="108"/>
      <c r="R109" s="108"/>
      <c r="S109" s="108"/>
      <c r="T109" s="108"/>
      <c r="U109" s="108"/>
      <c r="V109" s="108"/>
    </row>
    <row r="110" spans="1:22" s="79" customFormat="1" ht="14.25">
      <c r="A110" s="115">
        <v>85</v>
      </c>
      <c r="B110" s="112" t="s">
        <v>855</v>
      </c>
      <c r="C110" s="110" t="s">
        <v>821</v>
      </c>
      <c r="D110" s="110" t="s">
        <v>609</v>
      </c>
      <c r="E110" s="110" t="s">
        <v>609</v>
      </c>
      <c r="F110" s="95">
        <f t="shared" si="9"/>
        <v>262</v>
      </c>
      <c r="G110" s="98">
        <v>200</v>
      </c>
      <c r="H110" s="98">
        <v>20</v>
      </c>
      <c r="I110" s="98">
        <v>42</v>
      </c>
      <c r="J110" s="98"/>
      <c r="K110" s="92">
        <f t="shared" si="8"/>
        <v>262</v>
      </c>
      <c r="L110" s="108">
        <v>262</v>
      </c>
      <c r="M110" s="108"/>
      <c r="N110" s="108"/>
      <c r="O110" s="108"/>
      <c r="P110" s="108"/>
      <c r="Q110" s="108"/>
      <c r="R110" s="108"/>
      <c r="S110" s="108"/>
      <c r="T110" s="108"/>
      <c r="U110" s="108"/>
      <c r="V110" s="108"/>
    </row>
    <row r="111" spans="1:22" ht="14.25">
      <c r="A111" s="115">
        <v>86</v>
      </c>
      <c r="B111" s="109" t="s">
        <v>856</v>
      </c>
      <c r="C111" s="114" t="s">
        <v>747</v>
      </c>
      <c r="D111" s="114" t="s">
        <v>609</v>
      </c>
      <c r="E111" s="114" t="s">
        <v>621</v>
      </c>
      <c r="F111" s="95">
        <f t="shared" si="9"/>
        <v>10</v>
      </c>
      <c r="G111" s="98">
        <v>9.4</v>
      </c>
      <c r="H111" s="98"/>
      <c r="I111" s="98">
        <v>0.6</v>
      </c>
      <c r="J111" s="98"/>
      <c r="K111" s="92">
        <f t="shared" si="8"/>
        <v>10</v>
      </c>
      <c r="L111" s="108">
        <v>2</v>
      </c>
      <c r="M111" s="108"/>
      <c r="N111" s="108">
        <v>8</v>
      </c>
      <c r="O111" s="108"/>
      <c r="P111" s="108"/>
      <c r="Q111" s="108"/>
      <c r="R111" s="108"/>
      <c r="S111" s="108"/>
      <c r="T111" s="108"/>
      <c r="U111" s="108"/>
      <c r="V111" s="108"/>
    </row>
    <row r="112" spans="1:22" ht="14.25">
      <c r="A112" s="115">
        <v>87</v>
      </c>
      <c r="B112" s="109" t="s">
        <v>857</v>
      </c>
      <c r="C112" s="110" t="s">
        <v>745</v>
      </c>
      <c r="D112" s="110" t="s">
        <v>609</v>
      </c>
      <c r="E112" s="110" t="s">
        <v>609</v>
      </c>
      <c r="F112" s="95">
        <f t="shared" si="9"/>
        <v>98</v>
      </c>
      <c r="G112" s="98">
        <v>90</v>
      </c>
      <c r="H112" s="98">
        <v>8</v>
      </c>
      <c r="I112" s="98"/>
      <c r="J112" s="98"/>
      <c r="K112" s="92">
        <f t="shared" si="8"/>
        <v>98</v>
      </c>
      <c r="L112" s="108">
        <v>98</v>
      </c>
      <c r="M112" s="108"/>
      <c r="N112" s="108"/>
      <c r="O112" s="108"/>
      <c r="P112" s="108"/>
      <c r="Q112" s="108"/>
      <c r="R112" s="108"/>
      <c r="S112" s="108"/>
      <c r="T112" s="108"/>
      <c r="U112" s="108"/>
      <c r="V112" s="108"/>
    </row>
    <row r="113" spans="1:22" s="80" customFormat="1" ht="14.25">
      <c r="A113" s="115">
        <v>88</v>
      </c>
      <c r="B113" s="112" t="s">
        <v>858</v>
      </c>
      <c r="C113" s="114" t="s">
        <v>745</v>
      </c>
      <c r="D113" s="114" t="s">
        <v>613</v>
      </c>
      <c r="E113" s="114" t="s">
        <v>609</v>
      </c>
      <c r="F113" s="95">
        <f t="shared" si="9"/>
        <v>216</v>
      </c>
      <c r="G113" s="98">
        <v>44</v>
      </c>
      <c r="H113" s="98">
        <v>150</v>
      </c>
      <c r="I113" s="98">
        <v>22</v>
      </c>
      <c r="J113" s="98"/>
      <c r="K113" s="92">
        <f t="shared" si="8"/>
        <v>216</v>
      </c>
      <c r="L113" s="108">
        <v>216</v>
      </c>
      <c r="M113" s="108"/>
      <c r="N113" s="108"/>
      <c r="O113" s="108"/>
      <c r="P113" s="108"/>
      <c r="Q113" s="108"/>
      <c r="R113" s="108"/>
      <c r="S113" s="108"/>
      <c r="T113" s="108"/>
      <c r="U113" s="108"/>
      <c r="V113" s="108"/>
    </row>
    <row r="114" spans="1:22" ht="14.25">
      <c r="A114" s="115">
        <v>89</v>
      </c>
      <c r="B114" s="109" t="s">
        <v>859</v>
      </c>
      <c r="C114" s="114" t="s">
        <v>745</v>
      </c>
      <c r="D114" s="114" t="s">
        <v>637</v>
      </c>
      <c r="E114" s="114" t="s">
        <v>609</v>
      </c>
      <c r="F114" s="95">
        <f t="shared" si="9"/>
        <v>11.8</v>
      </c>
      <c r="G114" s="98">
        <v>10.8</v>
      </c>
      <c r="H114" s="98"/>
      <c r="I114" s="98">
        <v>1</v>
      </c>
      <c r="J114" s="98"/>
      <c r="K114" s="92">
        <f t="shared" si="8"/>
        <v>11.8</v>
      </c>
      <c r="L114" s="108">
        <v>11.8</v>
      </c>
      <c r="M114" s="108"/>
      <c r="N114" s="108"/>
      <c r="O114" s="108"/>
      <c r="P114" s="108"/>
      <c r="Q114" s="108"/>
      <c r="R114" s="108"/>
      <c r="S114" s="108"/>
      <c r="T114" s="108"/>
      <c r="U114" s="108"/>
      <c r="V114" s="108"/>
    </row>
    <row r="115" spans="1:22" ht="14.25">
      <c r="A115" s="115">
        <v>90</v>
      </c>
      <c r="B115" s="109" t="s">
        <v>860</v>
      </c>
      <c r="C115" s="114" t="s">
        <v>861</v>
      </c>
      <c r="D115" s="114" t="s">
        <v>609</v>
      </c>
      <c r="E115" s="114" t="s">
        <v>767</v>
      </c>
      <c r="F115" s="95">
        <f t="shared" si="9"/>
        <v>20</v>
      </c>
      <c r="G115" s="98">
        <v>20</v>
      </c>
      <c r="H115" s="98"/>
      <c r="I115" s="98"/>
      <c r="J115" s="98"/>
      <c r="K115" s="92">
        <f t="shared" si="8"/>
        <v>20</v>
      </c>
      <c r="L115" s="108"/>
      <c r="M115" s="108"/>
      <c r="N115" s="108"/>
      <c r="O115" s="108"/>
      <c r="P115" s="108"/>
      <c r="Q115" s="108"/>
      <c r="R115" s="108">
        <v>20</v>
      </c>
      <c r="S115" s="108"/>
      <c r="T115" s="108"/>
      <c r="U115" s="108"/>
      <c r="V115" s="108"/>
    </row>
    <row r="116" spans="1:22" ht="14.25">
      <c r="A116" s="115">
        <v>91</v>
      </c>
      <c r="B116" s="109" t="s">
        <v>862</v>
      </c>
      <c r="C116" s="114" t="s">
        <v>745</v>
      </c>
      <c r="D116" s="114" t="s">
        <v>800</v>
      </c>
      <c r="E116" s="114" t="s">
        <v>609</v>
      </c>
      <c r="F116" s="95">
        <f t="shared" si="9"/>
        <v>67</v>
      </c>
      <c r="G116" s="98">
        <v>20</v>
      </c>
      <c r="H116" s="98">
        <v>5</v>
      </c>
      <c r="I116" s="98">
        <v>42</v>
      </c>
      <c r="J116" s="98"/>
      <c r="K116" s="92">
        <f t="shared" si="8"/>
        <v>67</v>
      </c>
      <c r="L116" s="108">
        <v>67</v>
      </c>
      <c r="M116" s="108"/>
      <c r="N116" s="108"/>
      <c r="O116" s="108"/>
      <c r="P116" s="108"/>
      <c r="Q116" s="108"/>
      <c r="R116" s="108"/>
      <c r="S116" s="108"/>
      <c r="T116" s="108"/>
      <c r="U116" s="108"/>
      <c r="V116" s="108"/>
    </row>
    <row r="117" spans="1:22" ht="14.25">
      <c r="A117" s="115">
        <v>92</v>
      </c>
      <c r="B117" s="109" t="s">
        <v>863</v>
      </c>
      <c r="C117" s="114" t="s">
        <v>848</v>
      </c>
      <c r="D117" s="114" t="s">
        <v>609</v>
      </c>
      <c r="E117" s="114" t="s">
        <v>609</v>
      </c>
      <c r="F117" s="95">
        <f t="shared" si="9"/>
        <v>12.15</v>
      </c>
      <c r="G117" s="98">
        <v>12.15</v>
      </c>
      <c r="H117" s="98"/>
      <c r="I117" s="98"/>
      <c r="J117" s="98"/>
      <c r="K117" s="92">
        <f t="shared" si="8"/>
        <v>12.15</v>
      </c>
      <c r="L117" s="108">
        <v>12.15</v>
      </c>
      <c r="M117" s="108"/>
      <c r="N117" s="108"/>
      <c r="O117" s="108"/>
      <c r="P117" s="108"/>
      <c r="Q117" s="108"/>
      <c r="R117" s="108"/>
      <c r="S117" s="108"/>
      <c r="T117" s="108"/>
      <c r="U117" s="108"/>
      <c r="V117" s="108"/>
    </row>
    <row r="118" spans="1:22" ht="14.25">
      <c r="A118" s="115">
        <v>93</v>
      </c>
      <c r="B118" s="109" t="s">
        <v>864</v>
      </c>
      <c r="C118" s="114" t="s">
        <v>745</v>
      </c>
      <c r="D118" s="114" t="s">
        <v>611</v>
      </c>
      <c r="E118" s="114" t="s">
        <v>609</v>
      </c>
      <c r="F118" s="95">
        <f t="shared" si="9"/>
        <v>63</v>
      </c>
      <c r="G118" s="98">
        <v>29</v>
      </c>
      <c r="H118" s="98"/>
      <c r="I118" s="98">
        <v>34</v>
      </c>
      <c r="J118" s="98"/>
      <c r="K118" s="92">
        <f t="shared" si="8"/>
        <v>63</v>
      </c>
      <c r="L118" s="108">
        <v>63</v>
      </c>
      <c r="M118" s="108"/>
      <c r="N118" s="108"/>
      <c r="O118" s="108"/>
      <c r="P118" s="108"/>
      <c r="Q118" s="108"/>
      <c r="R118" s="108"/>
      <c r="S118" s="108"/>
      <c r="T118" s="108"/>
      <c r="U118" s="108"/>
      <c r="V118" s="108"/>
    </row>
    <row r="119" spans="1:22" ht="14.25">
      <c r="A119" s="115">
        <v>94</v>
      </c>
      <c r="B119" s="109" t="s">
        <v>865</v>
      </c>
      <c r="C119" s="114" t="s">
        <v>745</v>
      </c>
      <c r="D119" s="114" t="s">
        <v>762</v>
      </c>
      <c r="E119" s="114" t="s">
        <v>609</v>
      </c>
      <c r="F119" s="95">
        <f t="shared" si="9"/>
        <v>11.09</v>
      </c>
      <c r="G119" s="98">
        <v>9.09</v>
      </c>
      <c r="H119" s="98"/>
      <c r="I119" s="98">
        <v>2</v>
      </c>
      <c r="J119" s="98"/>
      <c r="K119" s="92">
        <f t="shared" si="8"/>
        <v>11.09</v>
      </c>
      <c r="L119" s="108">
        <v>11.09</v>
      </c>
      <c r="M119" s="108"/>
      <c r="N119" s="108"/>
      <c r="O119" s="108"/>
      <c r="P119" s="108"/>
      <c r="Q119" s="108"/>
      <c r="R119" s="108"/>
      <c r="S119" s="108"/>
      <c r="T119" s="108"/>
      <c r="U119" s="108"/>
      <c r="V119" s="108"/>
    </row>
    <row r="120" spans="1:22" ht="14.25">
      <c r="A120" s="115">
        <v>95</v>
      </c>
      <c r="B120" s="109" t="s">
        <v>866</v>
      </c>
      <c r="C120" s="114" t="s">
        <v>745</v>
      </c>
      <c r="D120" s="114" t="s">
        <v>613</v>
      </c>
      <c r="E120" s="114" t="s">
        <v>609</v>
      </c>
      <c r="F120" s="95">
        <f t="shared" si="9"/>
        <v>5</v>
      </c>
      <c r="G120" s="98">
        <v>5</v>
      </c>
      <c r="H120" s="98"/>
      <c r="I120" s="98"/>
      <c r="J120" s="98"/>
      <c r="K120" s="92">
        <f t="shared" si="8"/>
        <v>5</v>
      </c>
      <c r="L120" s="108">
        <v>5</v>
      </c>
      <c r="M120" s="108"/>
      <c r="N120" s="108"/>
      <c r="O120" s="108"/>
      <c r="P120" s="108"/>
      <c r="Q120" s="108"/>
      <c r="R120" s="108"/>
      <c r="S120" s="108"/>
      <c r="T120" s="108"/>
      <c r="U120" s="108"/>
      <c r="V120" s="108"/>
    </row>
    <row r="121" spans="1:22" ht="27">
      <c r="A121" s="115">
        <v>96</v>
      </c>
      <c r="B121" s="109" t="s">
        <v>867</v>
      </c>
      <c r="C121" s="114" t="s">
        <v>745</v>
      </c>
      <c r="D121" s="114" t="s">
        <v>613</v>
      </c>
      <c r="E121" s="114" t="s">
        <v>609</v>
      </c>
      <c r="F121" s="95">
        <f t="shared" si="9"/>
        <v>12</v>
      </c>
      <c r="G121" s="98">
        <v>12</v>
      </c>
      <c r="H121" s="98"/>
      <c r="I121" s="98"/>
      <c r="J121" s="98"/>
      <c r="K121" s="92">
        <f t="shared" si="8"/>
        <v>12</v>
      </c>
      <c r="L121" s="108">
        <v>12</v>
      </c>
      <c r="M121" s="108"/>
      <c r="N121" s="108"/>
      <c r="O121" s="108"/>
      <c r="P121" s="108"/>
      <c r="Q121" s="108"/>
      <c r="R121" s="108"/>
      <c r="S121" s="108"/>
      <c r="T121" s="108"/>
      <c r="U121" s="108"/>
      <c r="V121" s="108"/>
    </row>
    <row r="122" spans="1:22" ht="14.25">
      <c r="A122" s="115">
        <v>97</v>
      </c>
      <c r="B122" s="109" t="s">
        <v>868</v>
      </c>
      <c r="C122" s="114" t="s">
        <v>750</v>
      </c>
      <c r="D122" s="114" t="s">
        <v>613</v>
      </c>
      <c r="E122" s="114" t="s">
        <v>637</v>
      </c>
      <c r="F122" s="95">
        <f t="shared" si="9"/>
        <v>45</v>
      </c>
      <c r="G122" s="98">
        <v>45</v>
      </c>
      <c r="H122" s="98"/>
      <c r="I122" s="98"/>
      <c r="J122" s="98"/>
      <c r="K122" s="92">
        <f t="shared" si="8"/>
        <v>45</v>
      </c>
      <c r="L122" s="108">
        <v>1</v>
      </c>
      <c r="M122" s="108"/>
      <c r="N122" s="108"/>
      <c r="O122" s="108"/>
      <c r="P122" s="108"/>
      <c r="Q122" s="108"/>
      <c r="R122" s="108">
        <v>9.5</v>
      </c>
      <c r="S122" s="108">
        <v>34.5</v>
      </c>
      <c r="T122" s="108"/>
      <c r="U122" s="108"/>
      <c r="V122" s="108"/>
    </row>
    <row r="123" spans="1:22" ht="14.25">
      <c r="A123" s="115">
        <v>98</v>
      </c>
      <c r="B123" s="109" t="s">
        <v>869</v>
      </c>
      <c r="C123" s="114" t="s">
        <v>861</v>
      </c>
      <c r="D123" s="114" t="s">
        <v>624</v>
      </c>
      <c r="E123" s="114" t="s">
        <v>609</v>
      </c>
      <c r="F123" s="95">
        <f t="shared" si="9"/>
        <v>5</v>
      </c>
      <c r="G123" s="98">
        <v>5</v>
      </c>
      <c r="H123" s="98"/>
      <c r="I123" s="98"/>
      <c r="J123" s="98"/>
      <c r="K123" s="92">
        <f t="shared" si="8"/>
        <v>5</v>
      </c>
      <c r="L123" s="108">
        <v>5</v>
      </c>
      <c r="M123" s="108"/>
      <c r="N123" s="108"/>
      <c r="O123" s="108"/>
      <c r="P123" s="108"/>
      <c r="Q123" s="108"/>
      <c r="R123" s="108"/>
      <c r="S123" s="108"/>
      <c r="T123" s="108"/>
      <c r="U123" s="108"/>
      <c r="V123" s="108"/>
    </row>
    <row r="124" spans="1:22" ht="27">
      <c r="A124" s="115">
        <v>99</v>
      </c>
      <c r="B124" s="109" t="s">
        <v>870</v>
      </c>
      <c r="C124" s="110" t="s">
        <v>747</v>
      </c>
      <c r="D124" s="110" t="s">
        <v>609</v>
      </c>
      <c r="E124" s="110" t="s">
        <v>621</v>
      </c>
      <c r="F124" s="95">
        <f t="shared" si="9"/>
        <v>5.38</v>
      </c>
      <c r="G124" s="98">
        <v>5.18</v>
      </c>
      <c r="H124" s="98"/>
      <c r="I124" s="98">
        <v>0.2</v>
      </c>
      <c r="J124" s="98"/>
      <c r="K124" s="92">
        <f t="shared" si="8"/>
        <v>5.38</v>
      </c>
      <c r="L124" s="108">
        <v>5.38</v>
      </c>
      <c r="M124" s="108"/>
      <c r="N124" s="108"/>
      <c r="O124" s="108"/>
      <c r="P124" s="108"/>
      <c r="Q124" s="108"/>
      <c r="R124" s="108"/>
      <c r="S124" s="108"/>
      <c r="T124" s="108"/>
      <c r="U124" s="108"/>
      <c r="V124" s="108"/>
    </row>
    <row r="125" spans="1:22" ht="14.25">
      <c r="A125" s="115">
        <v>100</v>
      </c>
      <c r="B125" s="109" t="s">
        <v>871</v>
      </c>
      <c r="C125" s="114" t="s">
        <v>747</v>
      </c>
      <c r="D125" s="114" t="s">
        <v>609</v>
      </c>
      <c r="E125" s="114" t="s">
        <v>621</v>
      </c>
      <c r="F125" s="95">
        <f t="shared" si="9"/>
        <v>2</v>
      </c>
      <c r="G125" s="98">
        <v>1.5</v>
      </c>
      <c r="H125" s="98"/>
      <c r="I125" s="98">
        <v>0.5</v>
      </c>
      <c r="J125" s="98"/>
      <c r="K125" s="92">
        <f t="shared" si="8"/>
        <v>2</v>
      </c>
      <c r="L125" s="108">
        <v>2</v>
      </c>
      <c r="M125" s="108"/>
      <c r="N125" s="108"/>
      <c r="O125" s="108"/>
      <c r="P125" s="108"/>
      <c r="Q125" s="108"/>
      <c r="R125" s="108"/>
      <c r="S125" s="108"/>
      <c r="T125" s="108"/>
      <c r="U125" s="108"/>
      <c r="V125" s="108"/>
    </row>
    <row r="126" spans="1:22" s="79" customFormat="1" ht="14.25">
      <c r="A126" s="115">
        <v>101</v>
      </c>
      <c r="B126" s="109" t="s">
        <v>872</v>
      </c>
      <c r="C126" s="110" t="s">
        <v>745</v>
      </c>
      <c r="D126" s="110" t="s">
        <v>873</v>
      </c>
      <c r="E126" s="110" t="s">
        <v>609</v>
      </c>
      <c r="F126" s="95">
        <f t="shared" si="9"/>
        <v>570</v>
      </c>
      <c r="G126" s="98">
        <v>5</v>
      </c>
      <c r="H126" s="98">
        <v>500</v>
      </c>
      <c r="I126" s="98">
        <v>65</v>
      </c>
      <c r="J126" s="98"/>
      <c r="K126" s="92">
        <f t="shared" si="8"/>
        <v>570</v>
      </c>
      <c r="L126" s="108">
        <v>570</v>
      </c>
      <c r="M126" s="108"/>
      <c r="N126" s="108"/>
      <c r="O126" s="108"/>
      <c r="P126" s="108"/>
      <c r="Q126" s="108"/>
      <c r="R126" s="108"/>
      <c r="S126" s="108"/>
      <c r="T126" s="108"/>
      <c r="U126" s="108"/>
      <c r="V126" s="108"/>
    </row>
    <row r="127" spans="1:22" s="79" customFormat="1" ht="14.25">
      <c r="A127" s="412">
        <v>102</v>
      </c>
      <c r="B127" s="404" t="s">
        <v>874</v>
      </c>
      <c r="C127" s="110" t="s">
        <v>745</v>
      </c>
      <c r="D127" s="110" t="s">
        <v>875</v>
      </c>
      <c r="E127" s="110" t="s">
        <v>609</v>
      </c>
      <c r="F127" s="400">
        <f>SUM(G127:J129)</f>
        <v>1766</v>
      </c>
      <c r="G127" s="98"/>
      <c r="H127" s="116"/>
      <c r="I127" s="98">
        <v>27</v>
      </c>
      <c r="J127" s="98"/>
      <c r="K127" s="397">
        <v>1766</v>
      </c>
      <c r="L127" s="108">
        <v>27</v>
      </c>
      <c r="M127" s="108"/>
      <c r="N127" s="108"/>
      <c r="O127" s="108"/>
      <c r="P127" s="394"/>
      <c r="Q127" s="394"/>
      <c r="R127" s="394"/>
      <c r="S127" s="394"/>
      <c r="T127" s="394"/>
      <c r="U127" s="108"/>
      <c r="V127" s="108"/>
    </row>
    <row r="128" spans="1:22" s="79" customFormat="1" ht="14.25">
      <c r="A128" s="419"/>
      <c r="B128" s="404"/>
      <c r="C128" s="110" t="s">
        <v>745</v>
      </c>
      <c r="D128" s="110" t="s">
        <v>624</v>
      </c>
      <c r="E128" s="110" t="s">
        <v>609</v>
      </c>
      <c r="F128" s="400"/>
      <c r="G128" s="98">
        <v>23</v>
      </c>
      <c r="H128" s="98"/>
      <c r="I128" s="98">
        <v>16</v>
      </c>
      <c r="J128" s="98"/>
      <c r="K128" s="398"/>
      <c r="L128" s="108">
        <v>39</v>
      </c>
      <c r="M128" s="108"/>
      <c r="N128" s="108"/>
      <c r="O128" s="108"/>
      <c r="P128" s="108"/>
      <c r="Q128" s="108"/>
      <c r="R128" s="108"/>
      <c r="S128" s="108"/>
      <c r="T128" s="108"/>
      <c r="U128" s="108"/>
      <c r="V128" s="108"/>
    </row>
    <row r="129" spans="1:22" s="79" customFormat="1" ht="14.25">
      <c r="A129" s="413"/>
      <c r="B129" s="404"/>
      <c r="C129" s="110" t="s">
        <v>747</v>
      </c>
      <c r="D129" s="110" t="s">
        <v>615</v>
      </c>
      <c r="E129" s="110" t="s">
        <v>615</v>
      </c>
      <c r="F129" s="400"/>
      <c r="G129" s="98"/>
      <c r="H129" s="98">
        <v>1700</v>
      </c>
      <c r="I129" s="98"/>
      <c r="J129" s="98"/>
      <c r="K129" s="399"/>
      <c r="L129" s="108">
        <v>1700</v>
      </c>
      <c r="M129" s="108"/>
      <c r="N129" s="108"/>
      <c r="O129" s="108"/>
      <c r="P129" s="108"/>
      <c r="Q129" s="108"/>
      <c r="R129" s="108"/>
      <c r="S129" s="108"/>
      <c r="T129" s="108"/>
      <c r="U129" s="108"/>
      <c r="V129" s="108"/>
    </row>
    <row r="130" spans="1:22" s="79" customFormat="1" ht="14.25">
      <c r="A130" s="412">
        <v>103</v>
      </c>
      <c r="B130" s="404" t="s">
        <v>262</v>
      </c>
      <c r="C130" s="117" t="s">
        <v>770</v>
      </c>
      <c r="D130" s="117" t="s">
        <v>609</v>
      </c>
      <c r="E130" s="117" t="s">
        <v>609</v>
      </c>
      <c r="F130" s="400">
        <f>SUM(G130:J133)</f>
        <v>2050</v>
      </c>
      <c r="G130" s="98">
        <v>200</v>
      </c>
      <c r="H130" s="98">
        <v>200</v>
      </c>
      <c r="I130" s="98">
        <v>500</v>
      </c>
      <c r="J130" s="98"/>
      <c r="K130" s="397">
        <v>2050</v>
      </c>
      <c r="L130" s="108">
        <v>900</v>
      </c>
      <c r="M130" s="108"/>
      <c r="N130" s="108"/>
      <c r="O130" s="108"/>
      <c r="P130" s="108"/>
      <c r="Q130" s="108"/>
      <c r="R130" s="108"/>
      <c r="S130" s="108"/>
      <c r="T130" s="108"/>
      <c r="U130" s="108"/>
      <c r="V130" s="108"/>
    </row>
    <row r="131" spans="1:22" s="79" customFormat="1" ht="14.25">
      <c r="A131" s="419"/>
      <c r="B131" s="404"/>
      <c r="C131" s="117" t="s">
        <v>770</v>
      </c>
      <c r="D131" s="117" t="s">
        <v>876</v>
      </c>
      <c r="E131" s="117" t="s">
        <v>615</v>
      </c>
      <c r="F131" s="400"/>
      <c r="G131" s="98">
        <v>600</v>
      </c>
      <c r="H131" s="98">
        <v>150</v>
      </c>
      <c r="I131" s="98"/>
      <c r="J131" s="98"/>
      <c r="K131" s="398"/>
      <c r="L131" s="108">
        <v>600</v>
      </c>
      <c r="M131" s="108"/>
      <c r="N131" s="108">
        <v>150</v>
      </c>
      <c r="O131" s="108"/>
      <c r="P131" s="108"/>
      <c r="Q131" s="108"/>
      <c r="R131" s="108"/>
      <c r="S131" s="108"/>
      <c r="T131" s="108"/>
      <c r="U131" s="108"/>
      <c r="V131" s="108"/>
    </row>
    <row r="132" spans="1:22" s="79" customFormat="1" ht="14.25">
      <c r="A132" s="419"/>
      <c r="B132" s="404"/>
      <c r="C132" s="117" t="s">
        <v>770</v>
      </c>
      <c r="D132" s="117" t="s">
        <v>613</v>
      </c>
      <c r="E132" s="117" t="s">
        <v>615</v>
      </c>
      <c r="F132" s="400"/>
      <c r="G132" s="98"/>
      <c r="H132" s="98">
        <v>200</v>
      </c>
      <c r="I132" s="98"/>
      <c r="J132" s="98"/>
      <c r="K132" s="398"/>
      <c r="L132" s="108">
        <v>200</v>
      </c>
      <c r="M132" s="108"/>
      <c r="N132" s="108"/>
      <c r="O132" s="108"/>
      <c r="P132" s="108"/>
      <c r="Q132" s="108"/>
      <c r="R132" s="108"/>
      <c r="S132" s="108"/>
      <c r="T132" s="108"/>
      <c r="U132" s="108"/>
      <c r="V132" s="108"/>
    </row>
    <row r="133" spans="1:22" s="79" customFormat="1" ht="14.25">
      <c r="A133" s="413"/>
      <c r="B133" s="404"/>
      <c r="C133" s="117" t="s">
        <v>770</v>
      </c>
      <c r="D133" s="117" t="s">
        <v>615</v>
      </c>
      <c r="E133" s="117" t="s">
        <v>615</v>
      </c>
      <c r="F133" s="400"/>
      <c r="G133" s="98">
        <v>200</v>
      </c>
      <c r="H133" s="98"/>
      <c r="I133" s="98"/>
      <c r="J133" s="98"/>
      <c r="K133" s="399"/>
      <c r="L133" s="108">
        <v>200</v>
      </c>
      <c r="M133" s="108"/>
      <c r="N133" s="108"/>
      <c r="O133" s="108"/>
      <c r="P133" s="108"/>
      <c r="Q133" s="108"/>
      <c r="R133" s="108"/>
      <c r="S133" s="108"/>
      <c r="T133" s="108"/>
      <c r="U133" s="108"/>
      <c r="V133" s="108"/>
    </row>
    <row r="134" spans="1:22" s="79" customFormat="1" ht="14.25">
      <c r="A134" s="115">
        <v>104</v>
      </c>
      <c r="B134" s="109" t="s">
        <v>877</v>
      </c>
      <c r="C134" s="110" t="s">
        <v>770</v>
      </c>
      <c r="D134" s="110" t="s">
        <v>609</v>
      </c>
      <c r="E134" s="110" t="s">
        <v>768</v>
      </c>
      <c r="F134" s="95">
        <f aca="true" t="shared" si="10" ref="F134:F151">SUM(G134:J134)</f>
        <v>296.532</v>
      </c>
      <c r="G134" s="98">
        <v>76.532</v>
      </c>
      <c r="H134" s="98">
        <v>100</v>
      </c>
      <c r="I134" s="98"/>
      <c r="J134" s="98">
        <v>120</v>
      </c>
      <c r="K134" s="92">
        <f t="shared" si="8"/>
        <v>296.532</v>
      </c>
      <c r="L134" s="108">
        <v>296.532</v>
      </c>
      <c r="M134" s="108"/>
      <c r="N134" s="108"/>
      <c r="O134" s="108"/>
      <c r="P134" s="108"/>
      <c r="Q134" s="108"/>
      <c r="R134" s="108"/>
      <c r="S134" s="108"/>
      <c r="T134" s="108"/>
      <c r="U134" s="108"/>
      <c r="V134" s="108"/>
    </row>
    <row r="135" spans="1:22" ht="14.25">
      <c r="A135" s="115">
        <v>105</v>
      </c>
      <c r="B135" s="109" t="s">
        <v>878</v>
      </c>
      <c r="C135" s="118" t="s">
        <v>747</v>
      </c>
      <c r="D135" s="118" t="s">
        <v>611</v>
      </c>
      <c r="E135" s="118" t="s">
        <v>621</v>
      </c>
      <c r="F135" s="95">
        <f t="shared" si="10"/>
        <v>2</v>
      </c>
      <c r="G135" s="98">
        <v>2</v>
      </c>
      <c r="H135" s="98"/>
      <c r="I135" s="98"/>
      <c r="J135" s="98"/>
      <c r="K135" s="92">
        <f t="shared" si="8"/>
        <v>2</v>
      </c>
      <c r="L135" s="108">
        <v>2</v>
      </c>
      <c r="M135" s="108"/>
      <c r="N135" s="108"/>
      <c r="O135" s="108"/>
      <c r="P135" s="108"/>
      <c r="Q135" s="108"/>
      <c r="R135" s="108"/>
      <c r="S135" s="108"/>
      <c r="T135" s="108"/>
      <c r="U135" s="108"/>
      <c r="V135" s="108"/>
    </row>
    <row r="136" spans="1:22" ht="14.25">
      <c r="A136" s="115">
        <v>106</v>
      </c>
      <c r="B136" s="109" t="s">
        <v>455</v>
      </c>
      <c r="C136" s="114" t="s">
        <v>747</v>
      </c>
      <c r="D136" s="114" t="s">
        <v>611</v>
      </c>
      <c r="E136" s="114" t="s">
        <v>621</v>
      </c>
      <c r="F136" s="95">
        <f t="shared" si="10"/>
        <v>2.6</v>
      </c>
      <c r="G136" s="98">
        <v>1.6</v>
      </c>
      <c r="H136" s="98">
        <v>1</v>
      </c>
      <c r="I136" s="98"/>
      <c r="J136" s="98"/>
      <c r="K136" s="92">
        <f t="shared" si="8"/>
        <v>2.6</v>
      </c>
      <c r="L136" s="108">
        <v>2.6</v>
      </c>
      <c r="M136" s="108"/>
      <c r="N136" s="108"/>
      <c r="O136" s="108"/>
      <c r="P136" s="108"/>
      <c r="Q136" s="108"/>
      <c r="R136" s="108"/>
      <c r="S136" s="108"/>
      <c r="T136" s="108"/>
      <c r="U136" s="108"/>
      <c r="V136" s="108"/>
    </row>
    <row r="137" spans="1:22" ht="14.25">
      <c r="A137" s="115">
        <v>107</v>
      </c>
      <c r="B137" s="109" t="s">
        <v>879</v>
      </c>
      <c r="C137" s="114" t="s">
        <v>750</v>
      </c>
      <c r="D137" s="114" t="s">
        <v>611</v>
      </c>
      <c r="E137" s="114" t="s">
        <v>611</v>
      </c>
      <c r="F137" s="95">
        <f t="shared" si="10"/>
        <v>180</v>
      </c>
      <c r="G137" s="98">
        <v>165</v>
      </c>
      <c r="H137" s="98">
        <v>12</v>
      </c>
      <c r="I137" s="98">
        <v>3</v>
      </c>
      <c r="J137" s="98"/>
      <c r="K137" s="92">
        <f aca="true" t="shared" si="11" ref="K137:K158">SUM(L137:V137)</f>
        <v>180</v>
      </c>
      <c r="L137" s="108">
        <v>180</v>
      </c>
      <c r="M137" s="108"/>
      <c r="N137" s="108"/>
      <c r="O137" s="108"/>
      <c r="P137" s="108"/>
      <c r="Q137" s="108"/>
      <c r="R137" s="108"/>
      <c r="S137" s="108"/>
      <c r="T137" s="108"/>
      <c r="U137" s="108"/>
      <c r="V137" s="108"/>
    </row>
    <row r="138" spans="1:22" ht="14.25">
      <c r="A138" s="115">
        <v>108</v>
      </c>
      <c r="B138" s="109" t="s">
        <v>880</v>
      </c>
      <c r="C138" s="114" t="s">
        <v>750</v>
      </c>
      <c r="D138" s="114" t="s">
        <v>609</v>
      </c>
      <c r="E138" s="114" t="s">
        <v>609</v>
      </c>
      <c r="F138" s="95">
        <f t="shared" si="10"/>
        <v>7.99</v>
      </c>
      <c r="G138" s="98">
        <v>6.49</v>
      </c>
      <c r="H138" s="98">
        <v>1.5</v>
      </c>
      <c r="I138" s="98"/>
      <c r="J138" s="98"/>
      <c r="K138" s="92">
        <f t="shared" si="11"/>
        <v>7.99</v>
      </c>
      <c r="L138" s="108">
        <v>7.99</v>
      </c>
      <c r="M138" s="108"/>
      <c r="N138" s="108"/>
      <c r="O138" s="108"/>
      <c r="P138" s="108"/>
      <c r="Q138" s="108"/>
      <c r="R138" s="108"/>
      <c r="S138" s="108"/>
      <c r="T138" s="108"/>
      <c r="U138" s="108"/>
      <c r="V138" s="108"/>
    </row>
    <row r="139" spans="1:22" ht="14.25">
      <c r="A139" s="115">
        <v>109</v>
      </c>
      <c r="B139" s="109" t="s">
        <v>881</v>
      </c>
      <c r="C139" s="114" t="s">
        <v>750</v>
      </c>
      <c r="D139" s="114" t="s">
        <v>611</v>
      </c>
      <c r="E139" s="114" t="s">
        <v>615</v>
      </c>
      <c r="F139" s="95">
        <f t="shared" si="10"/>
        <v>46.4</v>
      </c>
      <c r="G139" s="98">
        <v>32.4</v>
      </c>
      <c r="H139" s="98">
        <v>10</v>
      </c>
      <c r="I139" s="98">
        <v>4</v>
      </c>
      <c r="J139" s="98"/>
      <c r="K139" s="92">
        <f t="shared" si="11"/>
        <v>46.4</v>
      </c>
      <c r="L139" s="108">
        <v>46.4</v>
      </c>
      <c r="M139" s="108"/>
      <c r="N139" s="108"/>
      <c r="O139" s="108"/>
      <c r="P139" s="108"/>
      <c r="Q139" s="108"/>
      <c r="R139" s="108"/>
      <c r="S139" s="108"/>
      <c r="T139" s="108"/>
      <c r="U139" s="108"/>
      <c r="V139" s="108"/>
    </row>
    <row r="140" spans="1:22" ht="14.25">
      <c r="A140" s="115">
        <v>110</v>
      </c>
      <c r="B140" s="109" t="s">
        <v>249</v>
      </c>
      <c r="C140" s="114" t="s">
        <v>750</v>
      </c>
      <c r="D140" s="114" t="s">
        <v>611</v>
      </c>
      <c r="E140" s="114" t="s">
        <v>613</v>
      </c>
      <c r="F140" s="95">
        <f t="shared" si="10"/>
        <v>71.1</v>
      </c>
      <c r="G140" s="98">
        <v>32.1</v>
      </c>
      <c r="H140" s="98">
        <v>35</v>
      </c>
      <c r="I140" s="98">
        <v>4</v>
      </c>
      <c r="J140" s="98"/>
      <c r="K140" s="92">
        <f t="shared" si="11"/>
        <v>71.1</v>
      </c>
      <c r="L140" s="108">
        <v>71.1</v>
      </c>
      <c r="M140" s="108"/>
      <c r="N140" s="108"/>
      <c r="O140" s="108"/>
      <c r="P140" s="108"/>
      <c r="Q140" s="108"/>
      <c r="R140" s="108"/>
      <c r="S140" s="108"/>
      <c r="T140" s="108"/>
      <c r="U140" s="108"/>
      <c r="V140" s="108"/>
    </row>
    <row r="141" spans="1:22" ht="14.25">
      <c r="A141" s="115">
        <v>111</v>
      </c>
      <c r="B141" s="109" t="s">
        <v>882</v>
      </c>
      <c r="C141" s="110" t="s">
        <v>745</v>
      </c>
      <c r="D141" s="110" t="s">
        <v>876</v>
      </c>
      <c r="E141" s="110" t="s">
        <v>609</v>
      </c>
      <c r="F141" s="95">
        <f t="shared" si="10"/>
        <v>390.8</v>
      </c>
      <c r="G141" s="98">
        <v>5</v>
      </c>
      <c r="H141" s="98"/>
      <c r="I141" s="98">
        <v>385.8</v>
      </c>
      <c r="J141" s="98"/>
      <c r="K141" s="92">
        <f t="shared" si="11"/>
        <v>390.8</v>
      </c>
      <c r="L141" s="108">
        <v>390.8</v>
      </c>
      <c r="M141" s="108"/>
      <c r="N141" s="108"/>
      <c r="O141" s="108"/>
      <c r="P141" s="108"/>
      <c r="Q141" s="108"/>
      <c r="R141" s="108"/>
      <c r="S141" s="108"/>
      <c r="T141" s="108"/>
      <c r="U141" s="108"/>
      <c r="V141" s="108"/>
    </row>
    <row r="142" spans="1:22" ht="14.25">
      <c r="A142" s="115">
        <v>112</v>
      </c>
      <c r="B142" s="109" t="s">
        <v>883</v>
      </c>
      <c r="C142" s="114" t="s">
        <v>747</v>
      </c>
      <c r="D142" s="114" t="s">
        <v>613</v>
      </c>
      <c r="E142" s="114" t="s">
        <v>609</v>
      </c>
      <c r="F142" s="95">
        <f t="shared" si="10"/>
        <v>22</v>
      </c>
      <c r="G142" s="98">
        <v>21</v>
      </c>
      <c r="H142" s="98"/>
      <c r="I142" s="98">
        <v>1</v>
      </c>
      <c r="J142" s="98"/>
      <c r="K142" s="92">
        <f t="shared" si="11"/>
        <v>22</v>
      </c>
      <c r="L142" s="108">
        <v>22</v>
      </c>
      <c r="M142" s="108"/>
      <c r="N142" s="108"/>
      <c r="O142" s="108"/>
      <c r="P142" s="108"/>
      <c r="Q142" s="108"/>
      <c r="R142" s="108"/>
      <c r="S142" s="108"/>
      <c r="T142" s="108"/>
      <c r="U142" s="108"/>
      <c r="V142" s="108"/>
    </row>
    <row r="143" spans="1:22" ht="14.25">
      <c r="A143" s="115">
        <v>113</v>
      </c>
      <c r="B143" s="109" t="s">
        <v>158</v>
      </c>
      <c r="C143" s="114" t="s">
        <v>745</v>
      </c>
      <c r="D143" s="114" t="s">
        <v>752</v>
      </c>
      <c r="E143" s="114" t="s">
        <v>609</v>
      </c>
      <c r="F143" s="95">
        <f t="shared" si="10"/>
        <v>25</v>
      </c>
      <c r="G143" s="98">
        <v>25</v>
      </c>
      <c r="H143" s="98"/>
      <c r="I143" s="98"/>
      <c r="J143" s="98"/>
      <c r="K143" s="92">
        <f t="shared" si="11"/>
        <v>25</v>
      </c>
      <c r="L143" s="108">
        <v>25</v>
      </c>
      <c r="M143" s="108"/>
      <c r="N143" s="108"/>
      <c r="O143" s="108"/>
      <c r="P143" s="108"/>
      <c r="Q143" s="108"/>
      <c r="R143" s="108"/>
      <c r="S143" s="108"/>
      <c r="T143" s="108"/>
      <c r="U143" s="108"/>
      <c r="V143" s="108"/>
    </row>
    <row r="144" spans="1:22" ht="14.25">
      <c r="A144" s="115">
        <v>114</v>
      </c>
      <c r="B144" s="109" t="s">
        <v>884</v>
      </c>
      <c r="C144" s="110" t="s">
        <v>750</v>
      </c>
      <c r="D144" s="110" t="s">
        <v>611</v>
      </c>
      <c r="E144" s="110" t="s">
        <v>615</v>
      </c>
      <c r="F144" s="95">
        <f t="shared" si="10"/>
        <v>220.4</v>
      </c>
      <c r="G144" s="98">
        <v>184.4</v>
      </c>
      <c r="H144" s="98">
        <v>32.5</v>
      </c>
      <c r="I144" s="98">
        <v>3.5</v>
      </c>
      <c r="J144" s="98"/>
      <c r="K144" s="92">
        <f t="shared" si="11"/>
        <v>220.4</v>
      </c>
      <c r="L144" s="108">
        <v>220.4</v>
      </c>
      <c r="M144" s="108"/>
      <c r="N144" s="108"/>
      <c r="O144" s="108"/>
      <c r="P144" s="108"/>
      <c r="Q144" s="108"/>
      <c r="R144" s="108"/>
      <c r="S144" s="108"/>
      <c r="T144" s="108"/>
      <c r="U144" s="108"/>
      <c r="V144" s="108"/>
    </row>
    <row r="145" spans="1:22" ht="14.25">
      <c r="A145" s="115">
        <v>115</v>
      </c>
      <c r="B145" s="109" t="s">
        <v>885</v>
      </c>
      <c r="C145" s="114" t="s">
        <v>745</v>
      </c>
      <c r="D145" s="114" t="s">
        <v>613</v>
      </c>
      <c r="E145" s="114" t="s">
        <v>609</v>
      </c>
      <c r="F145" s="95">
        <f t="shared" si="10"/>
        <v>82.534</v>
      </c>
      <c r="G145" s="98">
        <v>82.534</v>
      </c>
      <c r="H145" s="98"/>
      <c r="I145" s="98"/>
      <c r="J145" s="98"/>
      <c r="K145" s="92">
        <f t="shared" si="11"/>
        <v>82.534</v>
      </c>
      <c r="L145" s="108">
        <v>82.534</v>
      </c>
      <c r="M145" s="108"/>
      <c r="N145" s="108"/>
      <c r="O145" s="108"/>
      <c r="P145" s="108"/>
      <c r="Q145" s="108"/>
      <c r="R145" s="108"/>
      <c r="S145" s="108"/>
      <c r="T145" s="108"/>
      <c r="U145" s="108"/>
      <c r="V145" s="108"/>
    </row>
    <row r="146" spans="1:22" ht="14.25">
      <c r="A146" s="115">
        <v>116</v>
      </c>
      <c r="B146" s="109" t="s">
        <v>319</v>
      </c>
      <c r="C146" s="114" t="s">
        <v>848</v>
      </c>
      <c r="D146" s="114" t="s">
        <v>773</v>
      </c>
      <c r="E146" s="114" t="s">
        <v>609</v>
      </c>
      <c r="F146" s="95">
        <f t="shared" si="10"/>
        <v>4.54</v>
      </c>
      <c r="G146" s="98">
        <v>4.15</v>
      </c>
      <c r="H146" s="98"/>
      <c r="I146" s="98">
        <v>0.39</v>
      </c>
      <c r="J146" s="98"/>
      <c r="K146" s="92">
        <f t="shared" si="11"/>
        <v>4.54</v>
      </c>
      <c r="L146" s="108">
        <v>4.54</v>
      </c>
      <c r="M146" s="108"/>
      <c r="N146" s="108"/>
      <c r="O146" s="108"/>
      <c r="P146" s="108"/>
      <c r="Q146" s="108"/>
      <c r="R146" s="108"/>
      <c r="S146" s="108"/>
      <c r="T146" s="108"/>
      <c r="U146" s="108"/>
      <c r="V146" s="108"/>
    </row>
    <row r="147" spans="1:22" ht="14.25">
      <c r="A147" s="115">
        <v>117</v>
      </c>
      <c r="B147" s="109" t="s">
        <v>458</v>
      </c>
      <c r="C147" s="119" t="s">
        <v>747</v>
      </c>
      <c r="D147" s="120" t="s">
        <v>611</v>
      </c>
      <c r="E147" s="120" t="s">
        <v>621</v>
      </c>
      <c r="F147" s="95">
        <f t="shared" si="10"/>
        <v>52.650000000000006</v>
      </c>
      <c r="G147" s="98">
        <v>19.23</v>
      </c>
      <c r="H147" s="98">
        <v>20</v>
      </c>
      <c r="I147" s="98">
        <v>13.42</v>
      </c>
      <c r="J147" s="98"/>
      <c r="K147" s="92">
        <f t="shared" si="11"/>
        <v>52.65</v>
      </c>
      <c r="L147" s="108">
        <v>2.65</v>
      </c>
      <c r="M147" s="108">
        <v>50</v>
      </c>
      <c r="N147" s="108"/>
      <c r="O147" s="108"/>
      <c r="P147" s="108"/>
      <c r="Q147" s="108"/>
      <c r="R147" s="108"/>
      <c r="S147" s="108"/>
      <c r="T147" s="108"/>
      <c r="U147" s="108"/>
      <c r="V147" s="108"/>
    </row>
    <row r="148" spans="1:22" ht="14.25">
      <c r="A148" s="115">
        <v>118</v>
      </c>
      <c r="B148" s="109" t="s">
        <v>886</v>
      </c>
      <c r="C148" s="121" t="s">
        <v>750</v>
      </c>
      <c r="D148" s="121" t="s">
        <v>611</v>
      </c>
      <c r="E148" s="121" t="s">
        <v>615</v>
      </c>
      <c r="F148" s="95">
        <f t="shared" si="10"/>
        <v>34.4</v>
      </c>
      <c r="G148" s="98">
        <v>31.4</v>
      </c>
      <c r="H148" s="98"/>
      <c r="I148" s="98">
        <v>3</v>
      </c>
      <c r="J148" s="98"/>
      <c r="K148" s="92">
        <f t="shared" si="11"/>
        <v>34.4</v>
      </c>
      <c r="L148" s="108">
        <v>34.4</v>
      </c>
      <c r="M148" s="108"/>
      <c r="N148" s="108"/>
      <c r="O148" s="108"/>
      <c r="P148" s="108"/>
      <c r="Q148" s="108"/>
      <c r="R148" s="108"/>
      <c r="S148" s="108"/>
      <c r="T148" s="108"/>
      <c r="U148" s="108"/>
      <c r="V148" s="108"/>
    </row>
    <row r="149" spans="1:22" ht="14.25">
      <c r="A149" s="115">
        <v>119</v>
      </c>
      <c r="B149" s="109" t="s">
        <v>175</v>
      </c>
      <c r="C149" s="114" t="s">
        <v>745</v>
      </c>
      <c r="D149" s="114" t="s">
        <v>833</v>
      </c>
      <c r="E149" s="114" t="s">
        <v>609</v>
      </c>
      <c r="F149" s="95">
        <f t="shared" si="10"/>
        <v>5</v>
      </c>
      <c r="G149" s="98">
        <v>5</v>
      </c>
      <c r="H149" s="98"/>
      <c r="I149" s="98"/>
      <c r="J149" s="98"/>
      <c r="K149" s="92">
        <f t="shared" si="11"/>
        <v>5</v>
      </c>
      <c r="L149" s="108">
        <v>5</v>
      </c>
      <c r="M149" s="108"/>
      <c r="N149" s="108"/>
      <c r="O149" s="108"/>
      <c r="P149" s="108"/>
      <c r="Q149" s="108"/>
      <c r="R149" s="108"/>
      <c r="S149" s="108"/>
      <c r="T149" s="108"/>
      <c r="U149" s="108"/>
      <c r="V149" s="108"/>
    </row>
    <row r="150" spans="1:22" ht="14.25">
      <c r="A150" s="115">
        <v>120</v>
      </c>
      <c r="B150" s="109" t="s">
        <v>887</v>
      </c>
      <c r="C150" s="114" t="s">
        <v>750</v>
      </c>
      <c r="D150" s="114" t="s">
        <v>611</v>
      </c>
      <c r="E150" s="114" t="s">
        <v>609</v>
      </c>
      <c r="F150" s="95">
        <f t="shared" si="10"/>
        <v>62</v>
      </c>
      <c r="G150" s="98">
        <v>18.5</v>
      </c>
      <c r="H150" s="98">
        <v>43.5</v>
      </c>
      <c r="I150" s="98"/>
      <c r="J150" s="98"/>
      <c r="K150" s="92">
        <f t="shared" si="11"/>
        <v>62</v>
      </c>
      <c r="L150" s="108">
        <v>62</v>
      </c>
      <c r="M150" s="108"/>
      <c r="N150" s="108"/>
      <c r="O150" s="108"/>
      <c r="P150" s="108"/>
      <c r="Q150" s="108"/>
      <c r="R150" s="108"/>
      <c r="S150" s="108"/>
      <c r="T150" s="108"/>
      <c r="U150" s="108"/>
      <c r="V150" s="108"/>
    </row>
    <row r="151" spans="1:22" s="79" customFormat="1" ht="14.25">
      <c r="A151" s="115">
        <v>121</v>
      </c>
      <c r="B151" s="109" t="s">
        <v>888</v>
      </c>
      <c r="C151" s="110" t="s">
        <v>745</v>
      </c>
      <c r="D151" s="110" t="s">
        <v>613</v>
      </c>
      <c r="E151" s="110" t="s">
        <v>609</v>
      </c>
      <c r="F151" s="95">
        <f t="shared" si="10"/>
        <v>280</v>
      </c>
      <c r="G151" s="98">
        <v>55.2</v>
      </c>
      <c r="H151" s="98">
        <v>195</v>
      </c>
      <c r="I151" s="98">
        <v>29.8</v>
      </c>
      <c r="J151" s="98"/>
      <c r="K151" s="92">
        <f t="shared" si="11"/>
        <v>280</v>
      </c>
      <c r="L151" s="108">
        <v>280</v>
      </c>
      <c r="M151" s="108"/>
      <c r="N151" s="108"/>
      <c r="O151" s="108"/>
      <c r="P151" s="108"/>
      <c r="Q151" s="108"/>
      <c r="R151" s="108"/>
      <c r="S151" s="108"/>
      <c r="T151" s="108"/>
      <c r="U151" s="108"/>
      <c r="V151" s="108"/>
    </row>
    <row r="152" spans="1:22" s="79" customFormat="1" ht="14.25">
      <c r="A152" s="412">
        <v>122</v>
      </c>
      <c r="B152" s="404" t="s">
        <v>889</v>
      </c>
      <c r="C152" s="110" t="s">
        <v>848</v>
      </c>
      <c r="D152" s="110" t="s">
        <v>876</v>
      </c>
      <c r="E152" s="110" t="s">
        <v>621</v>
      </c>
      <c r="F152" s="400">
        <f>SUM(G152:J153)</f>
        <v>407</v>
      </c>
      <c r="G152" s="98"/>
      <c r="H152" s="98">
        <v>200</v>
      </c>
      <c r="I152" s="98"/>
      <c r="J152" s="124"/>
      <c r="K152" s="397">
        <v>407</v>
      </c>
      <c r="L152" s="108">
        <v>200</v>
      </c>
      <c r="M152" s="108"/>
      <c r="N152" s="108"/>
      <c r="O152" s="108"/>
      <c r="P152" s="108"/>
      <c r="Q152" s="108"/>
      <c r="R152" s="108"/>
      <c r="S152" s="108"/>
      <c r="T152" s="108"/>
      <c r="U152" s="108"/>
      <c r="V152" s="108"/>
    </row>
    <row r="153" spans="1:22" s="79" customFormat="1" ht="14.25">
      <c r="A153" s="413"/>
      <c r="B153" s="404"/>
      <c r="C153" s="110" t="s">
        <v>848</v>
      </c>
      <c r="D153" s="110" t="s">
        <v>798</v>
      </c>
      <c r="E153" s="110" t="s">
        <v>609</v>
      </c>
      <c r="F153" s="400"/>
      <c r="G153" s="98">
        <v>197</v>
      </c>
      <c r="H153" s="98"/>
      <c r="I153" s="98">
        <v>10</v>
      </c>
      <c r="J153" s="124"/>
      <c r="K153" s="399"/>
      <c r="L153" s="108">
        <v>207</v>
      </c>
      <c r="M153" s="108"/>
      <c r="N153" s="108"/>
      <c r="O153" s="108"/>
      <c r="P153" s="108"/>
      <c r="Q153" s="108"/>
      <c r="R153" s="108"/>
      <c r="S153" s="108"/>
      <c r="T153" s="108"/>
      <c r="U153" s="108"/>
      <c r="V153" s="108"/>
    </row>
    <row r="154" spans="1:22" s="79" customFormat="1" ht="14.25">
      <c r="A154" s="115">
        <v>123</v>
      </c>
      <c r="B154" s="109" t="s">
        <v>890</v>
      </c>
      <c r="C154" s="110" t="s">
        <v>777</v>
      </c>
      <c r="D154" s="110" t="s">
        <v>771</v>
      </c>
      <c r="E154" s="110" t="s">
        <v>609</v>
      </c>
      <c r="F154" s="95">
        <f>SUM(G154:I154)</f>
        <v>20</v>
      </c>
      <c r="G154" s="98">
        <v>10</v>
      </c>
      <c r="H154" s="98"/>
      <c r="I154" s="98">
        <v>10</v>
      </c>
      <c r="J154" s="98"/>
      <c r="K154" s="92">
        <f t="shared" si="11"/>
        <v>20</v>
      </c>
      <c r="L154" s="108">
        <v>20</v>
      </c>
      <c r="M154" s="108"/>
      <c r="N154" s="108"/>
      <c r="O154" s="108"/>
      <c r="P154" s="108"/>
      <c r="Q154" s="108"/>
      <c r="R154" s="108"/>
      <c r="S154" s="108"/>
      <c r="T154" s="108"/>
      <c r="U154" s="108"/>
      <c r="V154" s="108"/>
    </row>
    <row r="155" spans="1:22" s="79" customFormat="1" ht="14.25">
      <c r="A155" s="115">
        <v>124</v>
      </c>
      <c r="B155" s="109" t="s">
        <v>265</v>
      </c>
      <c r="C155" s="122" t="s">
        <v>745</v>
      </c>
      <c r="D155" s="122" t="s">
        <v>836</v>
      </c>
      <c r="E155" s="122" t="s">
        <v>613</v>
      </c>
      <c r="F155" s="95">
        <f>SUM(G155:J155)</f>
        <v>400</v>
      </c>
      <c r="G155" s="98">
        <v>100</v>
      </c>
      <c r="H155" s="98">
        <v>100</v>
      </c>
      <c r="I155" s="98">
        <v>200</v>
      </c>
      <c r="J155" s="98"/>
      <c r="K155" s="92">
        <f t="shared" si="11"/>
        <v>400</v>
      </c>
      <c r="L155" s="108">
        <v>400</v>
      </c>
      <c r="M155" s="108"/>
      <c r="N155" s="108"/>
      <c r="O155" s="108"/>
      <c r="P155" s="108"/>
      <c r="Q155" s="108"/>
      <c r="R155" s="108"/>
      <c r="S155" s="108"/>
      <c r="T155" s="108"/>
      <c r="U155" s="108"/>
      <c r="V155" s="108"/>
    </row>
    <row r="156" spans="1:22" s="79" customFormat="1" ht="14.25">
      <c r="A156" s="115">
        <v>125</v>
      </c>
      <c r="B156" s="109" t="s">
        <v>169</v>
      </c>
      <c r="C156" s="110" t="s">
        <v>745</v>
      </c>
      <c r="D156" s="110" t="s">
        <v>755</v>
      </c>
      <c r="E156" s="110" t="s">
        <v>609</v>
      </c>
      <c r="F156" s="95">
        <f>SUM(G156:J156)</f>
        <v>20</v>
      </c>
      <c r="G156" s="98">
        <v>12</v>
      </c>
      <c r="H156" s="98"/>
      <c r="I156" s="98">
        <v>8</v>
      </c>
      <c r="J156" s="98"/>
      <c r="K156" s="92">
        <f t="shared" si="11"/>
        <v>20</v>
      </c>
      <c r="L156" s="108">
        <v>20</v>
      </c>
      <c r="M156" s="108"/>
      <c r="N156" s="108"/>
      <c r="O156" s="108"/>
      <c r="P156" s="108"/>
      <c r="Q156" s="108"/>
      <c r="R156" s="108"/>
      <c r="S156" s="108"/>
      <c r="T156" s="108"/>
      <c r="U156" s="108"/>
      <c r="V156" s="108"/>
    </row>
    <row r="157" spans="1:22" s="79" customFormat="1" ht="14.25">
      <c r="A157" s="115">
        <v>126</v>
      </c>
      <c r="B157" s="109" t="s">
        <v>891</v>
      </c>
      <c r="C157" s="110" t="s">
        <v>745</v>
      </c>
      <c r="D157" s="110" t="s">
        <v>621</v>
      </c>
      <c r="E157" s="110" t="s">
        <v>609</v>
      </c>
      <c r="F157" s="95">
        <f>SUM(G157:J157)</f>
        <v>7.1</v>
      </c>
      <c r="G157" s="98">
        <v>7.1</v>
      </c>
      <c r="H157" s="98"/>
      <c r="I157" s="98"/>
      <c r="J157" s="98"/>
      <c r="K157" s="92">
        <f t="shared" si="11"/>
        <v>7.1</v>
      </c>
      <c r="L157" s="108">
        <v>7.1</v>
      </c>
      <c r="M157" s="108"/>
      <c r="N157" s="108"/>
      <c r="O157" s="108"/>
      <c r="P157" s="108"/>
      <c r="Q157" s="108"/>
      <c r="R157" s="108"/>
      <c r="S157" s="108"/>
      <c r="T157" s="108"/>
      <c r="U157" s="108"/>
      <c r="V157" s="108"/>
    </row>
    <row r="158" spans="1:22" s="79" customFormat="1" ht="14.25">
      <c r="A158" s="115">
        <v>127</v>
      </c>
      <c r="B158" s="109" t="s">
        <v>892</v>
      </c>
      <c r="C158" s="97" t="s">
        <v>821</v>
      </c>
      <c r="D158" s="97" t="s">
        <v>611</v>
      </c>
      <c r="E158" s="97" t="s">
        <v>621</v>
      </c>
      <c r="F158" s="95">
        <f>SUM(G158:J158)</f>
        <v>98</v>
      </c>
      <c r="G158" s="123"/>
      <c r="H158" s="123"/>
      <c r="I158" s="123"/>
      <c r="J158" s="123">
        <v>98</v>
      </c>
      <c r="K158" s="92">
        <f t="shared" si="11"/>
        <v>98</v>
      </c>
      <c r="L158" s="125">
        <v>98</v>
      </c>
      <c r="M158" s="125"/>
      <c r="N158" s="125"/>
      <c r="O158" s="125"/>
      <c r="P158" s="125"/>
      <c r="Q158" s="125"/>
      <c r="R158" s="125"/>
      <c r="S158" s="125"/>
      <c r="T158" s="125"/>
      <c r="U158" s="125"/>
      <c r="V158" s="125"/>
    </row>
  </sheetData>
  <sheetProtection/>
  <mergeCells count="79">
    <mergeCell ref="A1:B1"/>
    <mergeCell ref="A2:Q2"/>
    <mergeCell ref="T3:U3"/>
    <mergeCell ref="M4:V4"/>
    <mergeCell ref="M5:O5"/>
    <mergeCell ref="P5:Q5"/>
    <mergeCell ref="L4:L6"/>
    <mergeCell ref="F4:J5"/>
    <mergeCell ref="C4:E5"/>
    <mergeCell ref="P127:T127"/>
    <mergeCell ref="A4:A8"/>
    <mergeCell ref="A14:A15"/>
    <mergeCell ref="A30:A31"/>
    <mergeCell ref="A39:A40"/>
    <mergeCell ref="A41:A43"/>
    <mergeCell ref="A44:A46"/>
    <mergeCell ref="A47:A48"/>
    <mergeCell ref="A49:A50"/>
    <mergeCell ref="A51:A53"/>
    <mergeCell ref="A56:A58"/>
    <mergeCell ref="A94:A96"/>
    <mergeCell ref="A101:A102"/>
    <mergeCell ref="A107:A108"/>
    <mergeCell ref="A127:A129"/>
    <mergeCell ref="A130:A133"/>
    <mergeCell ref="A152:A153"/>
    <mergeCell ref="B4:B8"/>
    <mergeCell ref="B14:B15"/>
    <mergeCell ref="B30:B31"/>
    <mergeCell ref="B39:B40"/>
    <mergeCell ref="B41:B43"/>
    <mergeCell ref="B44:B46"/>
    <mergeCell ref="B47:B48"/>
    <mergeCell ref="B49:B50"/>
    <mergeCell ref="B51:B53"/>
    <mergeCell ref="B56:B58"/>
    <mergeCell ref="B94:B96"/>
    <mergeCell ref="B101:B102"/>
    <mergeCell ref="B107:B108"/>
    <mergeCell ref="B127:B129"/>
    <mergeCell ref="B130:B133"/>
    <mergeCell ref="B152:B153"/>
    <mergeCell ref="C6:C8"/>
    <mergeCell ref="D6:D8"/>
    <mergeCell ref="E6:E8"/>
    <mergeCell ref="F14:F15"/>
    <mergeCell ref="F30:F31"/>
    <mergeCell ref="F39:F40"/>
    <mergeCell ref="F41:F43"/>
    <mergeCell ref="F44:F46"/>
    <mergeCell ref="F47:F48"/>
    <mergeCell ref="F49:F50"/>
    <mergeCell ref="F51:F53"/>
    <mergeCell ref="F56:F58"/>
    <mergeCell ref="F94:F96"/>
    <mergeCell ref="F101:F102"/>
    <mergeCell ref="F107:F108"/>
    <mergeCell ref="F127:F129"/>
    <mergeCell ref="F130:F133"/>
    <mergeCell ref="F152:F153"/>
    <mergeCell ref="K4:K6"/>
    <mergeCell ref="K14:K15"/>
    <mergeCell ref="K30:K31"/>
    <mergeCell ref="K44:K46"/>
    <mergeCell ref="K47:K48"/>
    <mergeCell ref="K49:K50"/>
    <mergeCell ref="K51:K53"/>
    <mergeCell ref="K56:K58"/>
    <mergeCell ref="K101:K102"/>
    <mergeCell ref="K107:K108"/>
    <mergeCell ref="K127:K129"/>
    <mergeCell ref="K130:K133"/>
    <mergeCell ref="K152:K153"/>
    <mergeCell ref="L94:L96"/>
    <mergeCell ref="R5:R6"/>
    <mergeCell ref="S5:S6"/>
    <mergeCell ref="T5:T6"/>
    <mergeCell ref="U5:U6"/>
    <mergeCell ref="V5:V6"/>
  </mergeCells>
  <printOptions/>
  <pageMargins left="0.35433070866141736" right="0" top="0.19652777777777777" bottom="0.9048611111111111" header="0.15694444444444444" footer="0.3541666666666667"/>
  <pageSetup horizontalDpi="600" verticalDpi="600" orientation="landscape" paperSize="9" scale="67"/>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49"/>
  <sheetViews>
    <sheetView zoomScalePageLayoutView="0" workbookViewId="0" topLeftCell="A7">
      <selection activeCell="G27" sqref="G27"/>
    </sheetView>
  </sheetViews>
  <sheetFormatPr defaultColWidth="9.00390625" defaultRowHeight="14.25"/>
  <cols>
    <col min="1" max="1" width="7.00390625" style="25" customWidth="1"/>
    <col min="2" max="2" width="26.25390625" style="26" customWidth="1"/>
    <col min="3" max="3" width="27.125" style="27" customWidth="1"/>
    <col min="4" max="4" width="38.625" style="28" customWidth="1"/>
    <col min="5" max="5" width="8.25390625" style="29" customWidth="1"/>
    <col min="6" max="6" width="13.25390625" style="29" customWidth="1"/>
    <col min="7" max="7" width="15.00390625" style="26" customWidth="1"/>
    <col min="8" max="8" width="17.125" style="26" customWidth="1"/>
    <col min="9" max="16384" width="9.00390625" style="21" customWidth="1"/>
  </cols>
  <sheetData>
    <row r="1" spans="1:8" ht="26.25" customHeight="1">
      <c r="A1" s="30" t="s">
        <v>893</v>
      </c>
      <c r="B1" s="31"/>
      <c r="C1" s="32"/>
      <c r="D1" s="33"/>
      <c r="E1" s="34"/>
      <c r="F1" s="34"/>
      <c r="G1" s="35"/>
      <c r="H1" s="35"/>
    </row>
    <row r="2" spans="1:8" s="22" customFormat="1" ht="29.25" customHeight="1">
      <c r="A2" s="36"/>
      <c r="B2" s="442" t="s">
        <v>894</v>
      </c>
      <c r="C2" s="443"/>
      <c r="D2" s="444"/>
      <c r="E2" s="443"/>
      <c r="F2" s="443"/>
      <c r="G2" s="443"/>
      <c r="H2" s="443"/>
    </row>
    <row r="3" spans="1:8" s="23" customFormat="1" ht="14.25">
      <c r="A3" s="37"/>
      <c r="B3" s="445" t="s">
        <v>3</v>
      </c>
      <c r="C3" s="446"/>
      <c r="D3" s="447"/>
      <c r="E3" s="446"/>
      <c r="F3" s="446"/>
      <c r="G3" s="446"/>
      <c r="H3" s="446"/>
    </row>
    <row r="4" spans="1:8" s="24" customFormat="1" ht="21.75" customHeight="1">
      <c r="A4" s="448" t="s">
        <v>725</v>
      </c>
      <c r="B4" s="441" t="s">
        <v>726</v>
      </c>
      <c r="C4" s="441" t="s">
        <v>895</v>
      </c>
      <c r="D4" s="449" t="s">
        <v>896</v>
      </c>
      <c r="E4" s="441" t="s">
        <v>897</v>
      </c>
      <c r="F4" s="441"/>
      <c r="G4" s="441"/>
      <c r="H4" s="441"/>
    </row>
    <row r="5" spans="1:8" s="24" customFormat="1" ht="14.25" customHeight="1">
      <c r="A5" s="448"/>
      <c r="B5" s="441"/>
      <c r="C5" s="441"/>
      <c r="D5" s="449"/>
      <c r="E5" s="450" t="s">
        <v>607</v>
      </c>
      <c r="F5" s="450" t="s">
        <v>898</v>
      </c>
      <c r="G5" s="441" t="s">
        <v>899</v>
      </c>
      <c r="H5" s="441" t="s">
        <v>900</v>
      </c>
    </row>
    <row r="6" spans="1:8" s="24" customFormat="1" ht="15.75" customHeight="1">
      <c r="A6" s="448"/>
      <c r="B6" s="441"/>
      <c r="C6" s="441"/>
      <c r="D6" s="449"/>
      <c r="E6" s="450"/>
      <c r="F6" s="450"/>
      <c r="G6" s="441"/>
      <c r="H6" s="441"/>
    </row>
    <row r="7" spans="1:8" ht="23.25" customHeight="1">
      <c r="A7" s="448"/>
      <c r="B7" s="38" t="s">
        <v>901</v>
      </c>
      <c r="C7" s="39" t="s">
        <v>902</v>
      </c>
      <c r="D7" s="40" t="s">
        <v>902</v>
      </c>
      <c r="E7" s="41">
        <f>F7+G7+H7</f>
        <v>3700.32</v>
      </c>
      <c r="F7" s="41">
        <f>SUM(F8:F49)</f>
        <v>3700.32</v>
      </c>
      <c r="G7" s="42"/>
      <c r="H7" s="43"/>
    </row>
    <row r="8" spans="1:8" ht="22.5" customHeight="1">
      <c r="A8" s="44">
        <v>1</v>
      </c>
      <c r="B8" s="45" t="s">
        <v>795</v>
      </c>
      <c r="C8" s="45" t="s">
        <v>903</v>
      </c>
      <c r="D8" s="46" t="s">
        <v>904</v>
      </c>
      <c r="E8" s="47">
        <f>F8+G8+H8</f>
        <v>7</v>
      </c>
      <c r="F8" s="47">
        <v>7</v>
      </c>
      <c r="G8" s="42"/>
      <c r="H8" s="43"/>
    </row>
    <row r="9" spans="1:8" ht="19.5" customHeight="1">
      <c r="A9" s="44">
        <v>2</v>
      </c>
      <c r="B9" s="45" t="s">
        <v>795</v>
      </c>
      <c r="C9" s="45" t="s">
        <v>905</v>
      </c>
      <c r="D9" s="48" t="s">
        <v>906</v>
      </c>
      <c r="E9" s="47">
        <f aca="true" t="shared" si="0" ref="E9:E49">F9+G9+H9</f>
        <v>41.6</v>
      </c>
      <c r="F9" s="47">
        <v>41.6</v>
      </c>
      <c r="G9" s="42"/>
      <c r="H9" s="43"/>
    </row>
    <row r="10" spans="1:8" ht="19.5" customHeight="1">
      <c r="A10" s="44">
        <v>3</v>
      </c>
      <c r="B10" s="45" t="s">
        <v>795</v>
      </c>
      <c r="C10" s="45" t="s">
        <v>905</v>
      </c>
      <c r="D10" s="48" t="s">
        <v>907</v>
      </c>
      <c r="E10" s="47">
        <f t="shared" si="0"/>
        <v>10</v>
      </c>
      <c r="F10" s="47">
        <v>10</v>
      </c>
      <c r="G10" s="42"/>
      <c r="H10" s="49"/>
    </row>
    <row r="11" spans="1:8" ht="19.5" customHeight="1">
      <c r="A11" s="44">
        <v>4</v>
      </c>
      <c r="B11" s="45" t="s">
        <v>908</v>
      </c>
      <c r="C11" s="50" t="s">
        <v>909</v>
      </c>
      <c r="D11" s="51" t="s">
        <v>909</v>
      </c>
      <c r="E11" s="47">
        <f t="shared" si="0"/>
        <v>24.16</v>
      </c>
      <c r="F11" s="41">
        <v>24.16</v>
      </c>
      <c r="G11" s="42"/>
      <c r="H11" s="43"/>
    </row>
    <row r="12" spans="1:8" ht="19.5" customHeight="1">
      <c r="A12" s="44">
        <v>5</v>
      </c>
      <c r="B12" s="52" t="s">
        <v>908</v>
      </c>
      <c r="C12" s="53" t="s">
        <v>910</v>
      </c>
      <c r="D12" s="53" t="s">
        <v>910</v>
      </c>
      <c r="E12" s="47">
        <f t="shared" si="0"/>
        <v>1.5</v>
      </c>
      <c r="F12" s="41">
        <v>1.5</v>
      </c>
      <c r="G12" s="42"/>
      <c r="H12" s="43"/>
    </row>
    <row r="13" spans="1:8" ht="19.5" customHeight="1">
      <c r="A13" s="44">
        <v>6</v>
      </c>
      <c r="B13" s="45" t="s">
        <v>908</v>
      </c>
      <c r="C13" s="50" t="s">
        <v>911</v>
      </c>
      <c r="D13" s="51" t="s">
        <v>911</v>
      </c>
      <c r="E13" s="47">
        <f t="shared" si="0"/>
        <v>2</v>
      </c>
      <c r="F13" s="41">
        <v>2</v>
      </c>
      <c r="G13" s="42"/>
      <c r="H13" s="43"/>
    </row>
    <row r="14" spans="1:8" ht="36" customHeight="1">
      <c r="A14" s="44">
        <v>7</v>
      </c>
      <c r="B14" s="54" t="s">
        <v>912</v>
      </c>
      <c r="C14" s="55" t="s">
        <v>913</v>
      </c>
      <c r="D14" s="56" t="s">
        <v>914</v>
      </c>
      <c r="E14" s="47">
        <f t="shared" si="0"/>
        <v>120</v>
      </c>
      <c r="F14" s="57">
        <v>120</v>
      </c>
      <c r="G14" s="58"/>
      <c r="H14" s="59"/>
    </row>
    <row r="15" spans="1:8" ht="19.5" customHeight="1">
      <c r="A15" s="44">
        <v>8</v>
      </c>
      <c r="B15" s="45" t="s">
        <v>844</v>
      </c>
      <c r="C15" s="52" t="s">
        <v>915</v>
      </c>
      <c r="D15" s="60" t="s">
        <v>916</v>
      </c>
      <c r="E15" s="47">
        <f t="shared" si="0"/>
        <v>7.94</v>
      </c>
      <c r="F15" s="61">
        <v>7.94</v>
      </c>
      <c r="G15" s="58"/>
      <c r="H15" s="59"/>
    </row>
    <row r="16" spans="1:8" ht="19.5" customHeight="1">
      <c r="A16" s="44">
        <v>9</v>
      </c>
      <c r="B16" s="45" t="s">
        <v>844</v>
      </c>
      <c r="C16" s="52" t="s">
        <v>917</v>
      </c>
      <c r="D16" s="60" t="s">
        <v>917</v>
      </c>
      <c r="E16" s="47">
        <f t="shared" si="0"/>
        <v>2</v>
      </c>
      <c r="F16" s="61">
        <v>2</v>
      </c>
      <c r="G16" s="58"/>
      <c r="H16" s="59"/>
    </row>
    <row r="17" spans="1:8" ht="19.5" customHeight="1">
      <c r="A17" s="44">
        <v>10</v>
      </c>
      <c r="B17" s="45" t="s">
        <v>844</v>
      </c>
      <c r="C17" s="52" t="s">
        <v>918</v>
      </c>
      <c r="D17" s="60" t="s">
        <v>918</v>
      </c>
      <c r="E17" s="47">
        <f t="shared" si="0"/>
        <v>50</v>
      </c>
      <c r="F17" s="61">
        <v>50</v>
      </c>
      <c r="G17" s="58"/>
      <c r="H17" s="59"/>
    </row>
    <row r="18" spans="1:8" ht="19.5" customHeight="1">
      <c r="A18" s="44">
        <v>11</v>
      </c>
      <c r="B18" s="45" t="s">
        <v>844</v>
      </c>
      <c r="C18" s="62" t="s">
        <v>919</v>
      </c>
      <c r="D18" s="63" t="s">
        <v>920</v>
      </c>
      <c r="E18" s="47">
        <f t="shared" si="0"/>
        <v>20</v>
      </c>
      <c r="F18" s="61">
        <v>20</v>
      </c>
      <c r="G18" s="58"/>
      <c r="H18" s="59"/>
    </row>
    <row r="19" spans="1:8" ht="19.5" customHeight="1">
      <c r="A19" s="44">
        <v>12</v>
      </c>
      <c r="B19" s="45" t="s">
        <v>921</v>
      </c>
      <c r="C19" s="55" t="s">
        <v>922</v>
      </c>
      <c r="D19" s="56" t="s">
        <v>923</v>
      </c>
      <c r="E19" s="47">
        <f t="shared" si="0"/>
        <v>1.6</v>
      </c>
      <c r="F19" s="61">
        <v>1.6</v>
      </c>
      <c r="G19" s="58"/>
      <c r="H19" s="59"/>
    </row>
    <row r="20" spans="1:8" ht="19.5" customHeight="1">
      <c r="A20" s="44">
        <v>13</v>
      </c>
      <c r="B20" s="45" t="s">
        <v>921</v>
      </c>
      <c r="C20" s="55" t="s">
        <v>922</v>
      </c>
      <c r="D20" s="64" t="s">
        <v>924</v>
      </c>
      <c r="E20" s="47">
        <f t="shared" si="0"/>
        <v>2.5</v>
      </c>
      <c r="F20" s="61">
        <v>2.5</v>
      </c>
      <c r="G20" s="58"/>
      <c r="H20" s="59"/>
    </row>
    <row r="21" spans="1:8" ht="19.5" customHeight="1">
      <c r="A21" s="44">
        <v>14</v>
      </c>
      <c r="B21" s="45" t="s">
        <v>921</v>
      </c>
      <c r="C21" s="55" t="s">
        <v>922</v>
      </c>
      <c r="D21" s="65" t="s">
        <v>925</v>
      </c>
      <c r="E21" s="47">
        <f t="shared" si="0"/>
        <v>0.5</v>
      </c>
      <c r="F21" s="61">
        <v>0.5</v>
      </c>
      <c r="G21" s="58"/>
      <c r="H21" s="59"/>
    </row>
    <row r="22" spans="1:8" ht="21" customHeight="1">
      <c r="A22" s="44">
        <v>15</v>
      </c>
      <c r="B22" s="45" t="s">
        <v>921</v>
      </c>
      <c r="C22" s="55" t="s">
        <v>922</v>
      </c>
      <c r="D22" s="64" t="s">
        <v>926</v>
      </c>
      <c r="E22" s="47">
        <f t="shared" si="0"/>
        <v>1.8</v>
      </c>
      <c r="F22" s="61">
        <v>1.8</v>
      </c>
      <c r="G22" s="58"/>
      <c r="H22" s="59"/>
    </row>
    <row r="23" spans="1:8" ht="21" customHeight="1">
      <c r="A23" s="44">
        <v>16</v>
      </c>
      <c r="B23" s="45" t="s">
        <v>927</v>
      </c>
      <c r="C23" s="52" t="s">
        <v>928</v>
      </c>
      <c r="D23" s="64" t="s">
        <v>929</v>
      </c>
      <c r="E23" s="47">
        <f t="shared" si="0"/>
        <v>3.5</v>
      </c>
      <c r="F23" s="61">
        <v>3.5</v>
      </c>
      <c r="G23" s="58"/>
      <c r="H23" s="59"/>
    </row>
    <row r="24" spans="1:8" ht="21" customHeight="1">
      <c r="A24" s="44">
        <v>17</v>
      </c>
      <c r="B24" s="45" t="s">
        <v>927</v>
      </c>
      <c r="C24" s="52" t="s">
        <v>928</v>
      </c>
      <c r="D24" s="64" t="s">
        <v>930</v>
      </c>
      <c r="E24" s="47">
        <f t="shared" si="0"/>
        <v>7.6</v>
      </c>
      <c r="F24" s="47">
        <v>7.6</v>
      </c>
      <c r="G24" s="58"/>
      <c r="H24" s="59"/>
    </row>
    <row r="25" spans="1:8" ht="21" customHeight="1">
      <c r="A25" s="44">
        <v>18</v>
      </c>
      <c r="B25" s="45" t="s">
        <v>927</v>
      </c>
      <c r="C25" s="52" t="s">
        <v>928</v>
      </c>
      <c r="D25" s="64" t="s">
        <v>931</v>
      </c>
      <c r="E25" s="47">
        <f t="shared" si="0"/>
        <v>1</v>
      </c>
      <c r="F25" s="47">
        <v>1</v>
      </c>
      <c r="G25" s="58"/>
      <c r="H25" s="59"/>
    </row>
    <row r="26" spans="1:8" ht="21" customHeight="1">
      <c r="A26" s="44">
        <v>19</v>
      </c>
      <c r="B26" s="45" t="s">
        <v>927</v>
      </c>
      <c r="C26" s="52" t="s">
        <v>928</v>
      </c>
      <c r="D26" s="64" t="s">
        <v>932</v>
      </c>
      <c r="E26" s="47">
        <f t="shared" si="0"/>
        <v>0.5</v>
      </c>
      <c r="F26" s="47">
        <v>0.5</v>
      </c>
      <c r="G26" s="58"/>
      <c r="H26" s="59"/>
    </row>
    <row r="27" spans="1:8" ht="19.5" customHeight="1">
      <c r="A27" s="44">
        <v>20</v>
      </c>
      <c r="B27" s="45" t="s">
        <v>927</v>
      </c>
      <c r="C27" s="52" t="s">
        <v>928</v>
      </c>
      <c r="D27" s="60" t="s">
        <v>933</v>
      </c>
      <c r="E27" s="47">
        <f t="shared" si="0"/>
        <v>0.82</v>
      </c>
      <c r="F27" s="47">
        <v>0.82</v>
      </c>
      <c r="G27" s="58"/>
      <c r="H27" s="59"/>
    </row>
    <row r="28" spans="1:8" ht="19.5" customHeight="1">
      <c r="A28" s="44">
        <v>21</v>
      </c>
      <c r="B28" s="59" t="s">
        <v>934</v>
      </c>
      <c r="C28" s="59" t="s">
        <v>935</v>
      </c>
      <c r="D28" s="63" t="s">
        <v>936</v>
      </c>
      <c r="E28" s="47">
        <f t="shared" si="0"/>
        <v>380.8</v>
      </c>
      <c r="F28" s="61">
        <v>380.8</v>
      </c>
      <c r="G28" s="66"/>
      <c r="H28" s="59"/>
    </row>
    <row r="29" spans="1:8" ht="19.5" customHeight="1">
      <c r="A29" s="44">
        <v>22</v>
      </c>
      <c r="B29" s="67" t="s">
        <v>937</v>
      </c>
      <c r="C29" s="68" t="s">
        <v>146</v>
      </c>
      <c r="D29" s="69"/>
      <c r="E29" s="47">
        <f t="shared" si="0"/>
        <v>190</v>
      </c>
      <c r="F29" s="57">
        <v>190</v>
      </c>
      <c r="G29" s="58"/>
      <c r="H29" s="59"/>
    </row>
    <row r="30" spans="1:8" ht="21" customHeight="1">
      <c r="A30" s="44">
        <v>23</v>
      </c>
      <c r="B30" s="67" t="s">
        <v>938</v>
      </c>
      <c r="C30" s="68" t="s">
        <v>939</v>
      </c>
      <c r="D30" s="69" t="s">
        <v>940</v>
      </c>
      <c r="E30" s="47">
        <f t="shared" si="0"/>
        <v>60</v>
      </c>
      <c r="F30" s="66">
        <v>60</v>
      </c>
      <c r="G30" s="58"/>
      <c r="H30" s="59"/>
    </row>
    <row r="31" spans="1:8" ht="19.5" customHeight="1">
      <c r="A31" s="44">
        <v>24</v>
      </c>
      <c r="B31" s="67" t="s">
        <v>938</v>
      </c>
      <c r="C31" s="68" t="s">
        <v>941</v>
      </c>
      <c r="D31" s="69" t="s">
        <v>942</v>
      </c>
      <c r="E31" s="47">
        <f t="shared" si="0"/>
        <v>800</v>
      </c>
      <c r="F31" s="66">
        <v>800</v>
      </c>
      <c r="G31" s="58"/>
      <c r="H31" s="59"/>
    </row>
    <row r="32" spans="1:8" ht="24" customHeight="1">
      <c r="A32" s="44">
        <v>25</v>
      </c>
      <c r="B32" s="67" t="s">
        <v>938</v>
      </c>
      <c r="C32" s="68" t="s">
        <v>943</v>
      </c>
      <c r="D32" s="69" t="s">
        <v>944</v>
      </c>
      <c r="E32" s="47">
        <f t="shared" si="0"/>
        <v>265</v>
      </c>
      <c r="F32" s="66">
        <v>265</v>
      </c>
      <c r="G32" s="58"/>
      <c r="H32" s="59"/>
    </row>
    <row r="33" spans="1:8" ht="19.5" customHeight="1">
      <c r="A33" s="44">
        <v>26</v>
      </c>
      <c r="B33" s="67" t="s">
        <v>938</v>
      </c>
      <c r="C33" s="68" t="s">
        <v>945</v>
      </c>
      <c r="D33" s="68" t="s">
        <v>944</v>
      </c>
      <c r="E33" s="47">
        <f t="shared" si="0"/>
        <v>106.5</v>
      </c>
      <c r="F33" s="66">
        <v>106.5</v>
      </c>
      <c r="G33" s="58"/>
      <c r="H33" s="59"/>
    </row>
    <row r="34" spans="1:8" ht="19.5" customHeight="1">
      <c r="A34" s="44">
        <v>27</v>
      </c>
      <c r="B34" s="45" t="s">
        <v>946</v>
      </c>
      <c r="C34" s="53" t="s">
        <v>947</v>
      </c>
      <c r="D34" s="53" t="s">
        <v>947</v>
      </c>
      <c r="E34" s="47">
        <f t="shared" si="0"/>
        <v>5</v>
      </c>
      <c r="F34" s="70">
        <v>5</v>
      </c>
      <c r="G34" s="58"/>
      <c r="H34" s="59"/>
    </row>
    <row r="35" spans="1:8" ht="19.5" customHeight="1">
      <c r="A35" s="44">
        <v>28</v>
      </c>
      <c r="B35" s="45" t="s">
        <v>946</v>
      </c>
      <c r="C35" s="53" t="s">
        <v>948</v>
      </c>
      <c r="D35" s="53" t="s">
        <v>948</v>
      </c>
      <c r="E35" s="47">
        <f t="shared" si="0"/>
        <v>8</v>
      </c>
      <c r="F35" s="70">
        <v>8</v>
      </c>
      <c r="G35" s="58"/>
      <c r="H35" s="59"/>
    </row>
    <row r="36" spans="1:8" ht="19.5" customHeight="1">
      <c r="A36" s="44">
        <v>29</v>
      </c>
      <c r="B36" s="45" t="s">
        <v>946</v>
      </c>
      <c r="C36" s="53" t="s">
        <v>949</v>
      </c>
      <c r="D36" s="53" t="s">
        <v>949</v>
      </c>
      <c r="E36" s="47">
        <f t="shared" si="0"/>
        <v>6</v>
      </c>
      <c r="F36" s="70">
        <v>6</v>
      </c>
      <c r="G36" s="58"/>
      <c r="H36" s="59"/>
    </row>
    <row r="37" spans="1:8" ht="19.5" customHeight="1">
      <c r="A37" s="44">
        <v>30</v>
      </c>
      <c r="B37" s="45" t="s">
        <v>946</v>
      </c>
      <c r="C37" s="53" t="s">
        <v>950</v>
      </c>
      <c r="D37" s="53" t="s">
        <v>950</v>
      </c>
      <c r="E37" s="47">
        <f t="shared" si="0"/>
        <v>8</v>
      </c>
      <c r="F37" s="70">
        <v>8</v>
      </c>
      <c r="G37" s="58"/>
      <c r="H37" s="59"/>
    </row>
    <row r="38" spans="1:8" ht="19.5" customHeight="1">
      <c r="A38" s="44">
        <v>31</v>
      </c>
      <c r="B38" s="45" t="s">
        <v>946</v>
      </c>
      <c r="C38" s="53" t="s">
        <v>951</v>
      </c>
      <c r="D38" s="53" t="s">
        <v>951</v>
      </c>
      <c r="E38" s="47">
        <f t="shared" si="0"/>
        <v>10</v>
      </c>
      <c r="F38" s="70">
        <v>10</v>
      </c>
      <c r="G38" s="58"/>
      <c r="H38" s="59"/>
    </row>
    <row r="39" spans="1:8" ht="27" customHeight="1">
      <c r="A39" s="44">
        <v>32</v>
      </c>
      <c r="B39" s="71" t="s">
        <v>839</v>
      </c>
      <c r="C39" s="72" t="s">
        <v>952</v>
      </c>
      <c r="D39" s="72" t="s">
        <v>952</v>
      </c>
      <c r="E39" s="47">
        <f t="shared" si="0"/>
        <v>3</v>
      </c>
      <c r="F39" s="73">
        <v>3</v>
      </c>
      <c r="G39" s="59"/>
      <c r="H39" s="59"/>
    </row>
    <row r="40" spans="1:8" ht="27" customHeight="1">
      <c r="A40" s="44">
        <v>33</v>
      </c>
      <c r="B40" s="71" t="s">
        <v>839</v>
      </c>
      <c r="C40" s="72" t="s">
        <v>953</v>
      </c>
      <c r="D40" s="72" t="s">
        <v>954</v>
      </c>
      <c r="E40" s="47">
        <f t="shared" si="0"/>
        <v>304</v>
      </c>
      <c r="F40" s="73">
        <v>304</v>
      </c>
      <c r="G40" s="59"/>
      <c r="H40" s="59"/>
    </row>
    <row r="41" spans="1:8" ht="18.75" customHeight="1">
      <c r="A41" s="44">
        <v>34</v>
      </c>
      <c r="B41" s="59" t="s">
        <v>955</v>
      </c>
      <c r="C41" s="74" t="s">
        <v>956</v>
      </c>
      <c r="D41" s="74" t="s">
        <v>956</v>
      </c>
      <c r="E41" s="47">
        <f t="shared" si="0"/>
        <v>60</v>
      </c>
      <c r="F41" s="75">
        <v>60</v>
      </c>
      <c r="G41" s="62"/>
      <c r="H41" s="59"/>
    </row>
    <row r="42" spans="1:8" ht="18.75" customHeight="1">
      <c r="A42" s="44">
        <v>35</v>
      </c>
      <c r="B42" s="59" t="s">
        <v>955</v>
      </c>
      <c r="C42" s="53" t="s">
        <v>957</v>
      </c>
      <c r="D42" s="53" t="s">
        <v>958</v>
      </c>
      <c r="E42" s="47">
        <f t="shared" si="0"/>
        <v>588</v>
      </c>
      <c r="F42" s="75">
        <v>588</v>
      </c>
      <c r="G42" s="62"/>
      <c r="H42" s="59"/>
    </row>
    <row r="43" spans="1:8" ht="18.75" customHeight="1">
      <c r="A43" s="44">
        <v>36</v>
      </c>
      <c r="B43" s="59" t="s">
        <v>955</v>
      </c>
      <c r="C43" s="53" t="s">
        <v>959</v>
      </c>
      <c r="D43" s="53" t="s">
        <v>959</v>
      </c>
      <c r="E43" s="47">
        <f t="shared" si="0"/>
        <v>100</v>
      </c>
      <c r="F43" s="75">
        <v>100</v>
      </c>
      <c r="G43" s="62"/>
      <c r="H43" s="59"/>
    </row>
    <row r="44" spans="1:8" ht="18.75" customHeight="1">
      <c r="A44" s="44">
        <v>37</v>
      </c>
      <c r="B44" s="59" t="s">
        <v>955</v>
      </c>
      <c r="C44" s="53" t="s">
        <v>960</v>
      </c>
      <c r="D44" s="53" t="s">
        <v>961</v>
      </c>
      <c r="E44" s="47">
        <f t="shared" si="0"/>
        <v>10</v>
      </c>
      <c r="F44" s="75">
        <v>10</v>
      </c>
      <c r="G44" s="62"/>
      <c r="H44" s="59"/>
    </row>
    <row r="45" spans="1:8" ht="21" customHeight="1">
      <c r="A45" s="44">
        <v>38</v>
      </c>
      <c r="B45" s="59" t="s">
        <v>955</v>
      </c>
      <c r="C45" s="53" t="s">
        <v>962</v>
      </c>
      <c r="D45" s="53" t="s">
        <v>962</v>
      </c>
      <c r="E45" s="47">
        <f t="shared" si="0"/>
        <v>200</v>
      </c>
      <c r="F45" s="75">
        <v>200</v>
      </c>
      <c r="G45" s="62"/>
      <c r="H45" s="59"/>
    </row>
    <row r="46" spans="1:8" ht="21" customHeight="1">
      <c r="A46" s="44">
        <v>39</v>
      </c>
      <c r="B46" s="59" t="s">
        <v>955</v>
      </c>
      <c r="C46" s="53" t="s">
        <v>963</v>
      </c>
      <c r="D46" s="53" t="s">
        <v>964</v>
      </c>
      <c r="E46" s="47">
        <f t="shared" si="0"/>
        <v>40</v>
      </c>
      <c r="F46" s="75">
        <v>40</v>
      </c>
      <c r="G46" s="62"/>
      <c r="H46" s="59"/>
    </row>
    <row r="47" spans="1:8" ht="21" customHeight="1">
      <c r="A47" s="44">
        <v>40</v>
      </c>
      <c r="B47" s="59" t="s">
        <v>955</v>
      </c>
      <c r="C47" s="53" t="s">
        <v>965</v>
      </c>
      <c r="D47" s="53" t="s">
        <v>965</v>
      </c>
      <c r="E47" s="47">
        <f t="shared" si="0"/>
        <v>200</v>
      </c>
      <c r="F47" s="75">
        <v>200</v>
      </c>
      <c r="G47" s="62"/>
      <c r="H47" s="59"/>
    </row>
    <row r="48" spans="1:8" ht="21" customHeight="1">
      <c r="A48" s="44">
        <v>41</v>
      </c>
      <c r="B48" s="59" t="s">
        <v>955</v>
      </c>
      <c r="C48" s="53" t="s">
        <v>966</v>
      </c>
      <c r="D48" s="53" t="s">
        <v>967</v>
      </c>
      <c r="E48" s="47">
        <f t="shared" si="0"/>
        <v>40</v>
      </c>
      <c r="F48" s="75">
        <v>40</v>
      </c>
      <c r="G48" s="62"/>
      <c r="H48" s="59"/>
    </row>
    <row r="49" spans="1:8" ht="14.25">
      <c r="A49" s="76">
        <v>42</v>
      </c>
      <c r="B49" s="59" t="s">
        <v>968</v>
      </c>
      <c r="C49" s="62" t="s">
        <v>969</v>
      </c>
      <c r="D49" s="62" t="s">
        <v>909</v>
      </c>
      <c r="E49" s="47">
        <f t="shared" si="0"/>
        <v>10</v>
      </c>
      <c r="F49" s="66">
        <v>10</v>
      </c>
      <c r="G49" s="59"/>
      <c r="H49" s="59"/>
    </row>
  </sheetData>
  <sheetProtection/>
  <mergeCells count="11">
    <mergeCell ref="G5:G6"/>
    <mergeCell ref="H5:H6"/>
    <mergeCell ref="B2:H2"/>
    <mergeCell ref="B3:H3"/>
    <mergeCell ref="E4:H4"/>
    <mergeCell ref="A4:A7"/>
    <mergeCell ref="B4:B6"/>
    <mergeCell ref="C4:C6"/>
    <mergeCell ref="D4:D6"/>
    <mergeCell ref="E5:E6"/>
    <mergeCell ref="F5:F6"/>
  </mergeCells>
  <printOptions/>
  <pageMargins left="0.8659722222222223" right="0.2755905511811024" top="0.31" bottom="0.61" header="0.31496062992125984" footer="0.31496062992125984"/>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何金宏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何金宏</dc:creator>
  <cp:keywords/>
  <dc:description/>
  <cp:lastModifiedBy>微软用户</cp:lastModifiedBy>
  <cp:lastPrinted>2019-03-25T02:08:39Z</cp:lastPrinted>
  <dcterms:created xsi:type="dcterms:W3CDTF">2015-03-24T02:54:37Z</dcterms:created>
  <dcterms:modified xsi:type="dcterms:W3CDTF">2020-04-22T02:12:56Z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